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red\Documents\Výběrové řízení\VÝZVY - Aktuální\VŘ - Oprava sprch a šaten dětského bazénu\"/>
    </mc:Choice>
  </mc:AlternateContent>
  <xr:revisionPtr revIDLastSave="0" documentId="8_{80A10820-EDD2-429A-8DF4-69559A16B9B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2 1_N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'SO02 1_N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'SO02 1_N Pol'!$A$1:$Y$173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0" i="1" l="1"/>
  <c r="I53" i="1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O11" i="12"/>
  <c r="Q11" i="12"/>
  <c r="V11" i="12"/>
  <c r="G12" i="12"/>
  <c r="I12" i="12"/>
  <c r="K12" i="12"/>
  <c r="K10" i="12" s="1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6" i="12"/>
  <c r="G15" i="12" s="1"/>
  <c r="I51" i="1" s="1"/>
  <c r="I16" i="12"/>
  <c r="K16" i="12"/>
  <c r="O16" i="12"/>
  <c r="O15" i="12" s="1"/>
  <c r="Q16" i="12"/>
  <c r="Q15" i="12" s="1"/>
  <c r="V16" i="12"/>
  <c r="G17" i="12"/>
  <c r="M17" i="12" s="1"/>
  <c r="I17" i="12"/>
  <c r="K17" i="12"/>
  <c r="K15" i="12" s="1"/>
  <c r="O17" i="12"/>
  <c r="Q17" i="12"/>
  <c r="V17" i="12"/>
  <c r="G19" i="12"/>
  <c r="M19" i="12" s="1"/>
  <c r="M18" i="12" s="1"/>
  <c r="I19" i="12"/>
  <c r="I18" i="12" s="1"/>
  <c r="K19" i="12"/>
  <c r="K18" i="12" s="1"/>
  <c r="O19" i="12"/>
  <c r="O18" i="12" s="1"/>
  <c r="Q19" i="12"/>
  <c r="Q18" i="12" s="1"/>
  <c r="V19" i="12"/>
  <c r="V18" i="12" s="1"/>
  <c r="G20" i="12"/>
  <c r="O20" i="12"/>
  <c r="G21" i="12"/>
  <c r="I21" i="12"/>
  <c r="I20" i="12" s="1"/>
  <c r="K21" i="12"/>
  <c r="K20" i="12" s="1"/>
  <c r="M21" i="12"/>
  <c r="M20" i="12" s="1"/>
  <c r="O21" i="12"/>
  <c r="Q21" i="12"/>
  <c r="Q20" i="12" s="1"/>
  <c r="V21" i="12"/>
  <c r="V20" i="12" s="1"/>
  <c r="G23" i="12"/>
  <c r="I23" i="12"/>
  <c r="K23" i="12"/>
  <c r="O23" i="12"/>
  <c r="O22" i="12" s="1"/>
  <c r="Q23" i="12"/>
  <c r="V23" i="12"/>
  <c r="G24" i="12"/>
  <c r="M24" i="12" s="1"/>
  <c r="I24" i="12"/>
  <c r="K24" i="12"/>
  <c r="O24" i="12"/>
  <c r="Q24" i="12"/>
  <c r="V24" i="12"/>
  <c r="V22" i="12" s="1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8" i="12"/>
  <c r="G37" i="12" s="1"/>
  <c r="I56" i="1" s="1"/>
  <c r="I38" i="12"/>
  <c r="I37" i="12" s="1"/>
  <c r="K38" i="12"/>
  <c r="K37" i="12" s="1"/>
  <c r="O38" i="12"/>
  <c r="O37" i="12" s="1"/>
  <c r="Q38" i="12"/>
  <c r="Q37" i="12" s="1"/>
  <c r="V38" i="12"/>
  <c r="V37" i="12" s="1"/>
  <c r="G40" i="12"/>
  <c r="I40" i="12"/>
  <c r="I39" i="12" s="1"/>
  <c r="K40" i="12"/>
  <c r="K39" i="12" s="1"/>
  <c r="O40" i="12"/>
  <c r="O39" i="12" s="1"/>
  <c r="Q40" i="12"/>
  <c r="Q39" i="12" s="1"/>
  <c r="V40" i="12"/>
  <c r="V39" i="12" s="1"/>
  <c r="G42" i="12"/>
  <c r="M42" i="12" s="1"/>
  <c r="I42" i="12"/>
  <c r="K42" i="12"/>
  <c r="O42" i="12"/>
  <c r="Q42" i="12"/>
  <c r="V42" i="12"/>
  <c r="V41" i="12" s="1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9" i="12"/>
  <c r="I49" i="12"/>
  <c r="I48" i="12" s="1"/>
  <c r="K49" i="12"/>
  <c r="K48" i="12" s="1"/>
  <c r="O49" i="12"/>
  <c r="Q49" i="12"/>
  <c r="V49" i="12"/>
  <c r="V48" i="12" s="1"/>
  <c r="G50" i="12"/>
  <c r="M50" i="12" s="1"/>
  <c r="I50" i="12"/>
  <c r="K50" i="12"/>
  <c r="O50" i="12"/>
  <c r="Q50" i="12"/>
  <c r="V50" i="12"/>
  <c r="G52" i="12"/>
  <c r="M52" i="12" s="1"/>
  <c r="I52" i="12"/>
  <c r="I51" i="12" s="1"/>
  <c r="K52" i="12"/>
  <c r="O52" i="12"/>
  <c r="Q52" i="12"/>
  <c r="V52" i="12"/>
  <c r="G53" i="12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O59" i="12" s="1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100" i="12"/>
  <c r="G99" i="12" s="1"/>
  <c r="I63" i="1" s="1"/>
  <c r="I100" i="12"/>
  <c r="K100" i="12"/>
  <c r="O100" i="12"/>
  <c r="Q100" i="12"/>
  <c r="V100" i="12"/>
  <c r="G101" i="12"/>
  <c r="M101" i="12" s="1"/>
  <c r="I101" i="12"/>
  <c r="I99" i="12" s="1"/>
  <c r="K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5" i="12"/>
  <c r="I105" i="12"/>
  <c r="K105" i="12"/>
  <c r="O105" i="12"/>
  <c r="Q105" i="12"/>
  <c r="Q103" i="12" s="1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Q110" i="12"/>
  <c r="V110" i="12"/>
  <c r="G111" i="12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G137" i="12"/>
  <c r="I137" i="12"/>
  <c r="K137" i="12"/>
  <c r="K136" i="12" s="1"/>
  <c r="O137" i="12"/>
  <c r="O136" i="12" s="1"/>
  <c r="Q137" i="12"/>
  <c r="V137" i="12"/>
  <c r="G138" i="12"/>
  <c r="M138" i="12" s="1"/>
  <c r="I138" i="12"/>
  <c r="I136" i="12" s="1"/>
  <c r="K138" i="12"/>
  <c r="O138" i="12"/>
  <c r="Q138" i="12"/>
  <c r="Q136" i="12" s="1"/>
  <c r="V138" i="12"/>
  <c r="V136" i="12" s="1"/>
  <c r="G140" i="12"/>
  <c r="M140" i="12" s="1"/>
  <c r="I140" i="12"/>
  <c r="I139" i="12" s="1"/>
  <c r="K140" i="12"/>
  <c r="O140" i="12"/>
  <c r="Q140" i="12"/>
  <c r="Q139" i="12" s="1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4" i="12"/>
  <c r="I144" i="12"/>
  <c r="K144" i="12"/>
  <c r="M144" i="12"/>
  <c r="O144" i="12"/>
  <c r="Q144" i="12"/>
  <c r="V144" i="12"/>
  <c r="G145" i="12"/>
  <c r="G143" i="12" s="1"/>
  <c r="I69" i="1" s="1"/>
  <c r="I145" i="12"/>
  <c r="K145" i="12"/>
  <c r="O145" i="12"/>
  <c r="O143" i="12" s="1"/>
  <c r="Q145" i="12"/>
  <c r="Q143" i="12" s="1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Q148" i="12"/>
  <c r="G149" i="12"/>
  <c r="G148" i="12" s="1"/>
  <c r="I149" i="12"/>
  <c r="I148" i="12" s="1"/>
  <c r="K149" i="12"/>
  <c r="K148" i="12" s="1"/>
  <c r="M149" i="12"/>
  <c r="M148" i="12" s="1"/>
  <c r="O149" i="12"/>
  <c r="O148" i="12" s="1"/>
  <c r="Q149" i="12"/>
  <c r="V149" i="12"/>
  <c r="V148" i="12" s="1"/>
  <c r="G151" i="12"/>
  <c r="I151" i="12"/>
  <c r="K151" i="12"/>
  <c r="O151" i="12"/>
  <c r="O150" i="12" s="1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8" i="12"/>
  <c r="G157" i="12" s="1"/>
  <c r="I72" i="1" s="1"/>
  <c r="I19" i="1" s="1"/>
  <c r="I158" i="12"/>
  <c r="K158" i="12"/>
  <c r="O158" i="12"/>
  <c r="O157" i="12" s="1"/>
  <c r="Q158" i="12"/>
  <c r="V158" i="12"/>
  <c r="G159" i="12"/>
  <c r="M159" i="12" s="1"/>
  <c r="I159" i="12"/>
  <c r="K159" i="12"/>
  <c r="O159" i="12"/>
  <c r="Q159" i="12"/>
  <c r="V159" i="12"/>
  <c r="V157" i="12" s="1"/>
  <c r="G160" i="12"/>
  <c r="I160" i="12"/>
  <c r="K160" i="12"/>
  <c r="K157" i="12" s="1"/>
  <c r="M160" i="12"/>
  <c r="O160" i="12"/>
  <c r="Q160" i="12"/>
  <c r="V160" i="12"/>
  <c r="G161" i="12"/>
  <c r="M161" i="12" s="1"/>
  <c r="I161" i="12"/>
  <c r="K161" i="12"/>
  <c r="O161" i="12"/>
  <c r="Q161" i="12"/>
  <c r="V161" i="12"/>
  <c r="AE163" i="12"/>
  <c r="F40" i="1" s="1"/>
  <c r="I20" i="1"/>
  <c r="I18" i="1"/>
  <c r="H42" i="1"/>
  <c r="Q121" i="12" l="1"/>
  <c r="O109" i="12"/>
  <c r="I49" i="1"/>
  <c r="AF163" i="12"/>
  <c r="M158" i="12"/>
  <c r="V143" i="12"/>
  <c r="G109" i="12"/>
  <c r="I65" i="1" s="1"/>
  <c r="G103" i="12"/>
  <c r="I64" i="1" s="1"/>
  <c r="G10" i="12"/>
  <c r="I50" i="1" s="1"/>
  <c r="I150" i="12"/>
  <c r="I143" i="12"/>
  <c r="G136" i="12"/>
  <c r="I67" i="1" s="1"/>
  <c r="O99" i="12"/>
  <c r="M100" i="12"/>
  <c r="M99" i="12" s="1"/>
  <c r="I73" i="12"/>
  <c r="Q59" i="12"/>
  <c r="Q51" i="12"/>
  <c r="M51" i="12"/>
  <c r="I41" i="12"/>
  <c r="Q25" i="12"/>
  <c r="K25" i="12"/>
  <c r="G18" i="12"/>
  <c r="I52" i="1" s="1"/>
  <c r="K121" i="12"/>
  <c r="V109" i="12"/>
  <c r="O103" i="12"/>
  <c r="I10" i="12"/>
  <c r="K150" i="12"/>
  <c r="V139" i="12"/>
  <c r="M139" i="12"/>
  <c r="M40" i="12"/>
  <c r="M39" i="12" s="1"/>
  <c r="G39" i="12"/>
  <c r="I57" i="1" s="1"/>
  <c r="O25" i="12"/>
  <c r="F41" i="1"/>
  <c r="F39" i="1"/>
  <c r="V150" i="12"/>
  <c r="K143" i="12"/>
  <c r="G139" i="12"/>
  <c r="I68" i="1" s="1"/>
  <c r="K139" i="12"/>
  <c r="O121" i="12"/>
  <c r="I121" i="12"/>
  <c r="Q109" i="12"/>
  <c r="I109" i="12"/>
  <c r="I103" i="12"/>
  <c r="V99" i="12"/>
  <c r="K99" i="12"/>
  <c r="Q73" i="12"/>
  <c r="O51" i="12"/>
  <c r="O73" i="12"/>
  <c r="G51" i="12"/>
  <c r="I60" i="1" s="1"/>
  <c r="Q48" i="12"/>
  <c r="G48" i="12"/>
  <c r="I59" i="1" s="1"/>
  <c r="K41" i="12"/>
  <c r="Q41" i="12"/>
  <c r="V25" i="12"/>
  <c r="I25" i="12"/>
  <c r="I22" i="12"/>
  <c r="O10" i="12"/>
  <c r="Q157" i="12"/>
  <c r="I157" i="12"/>
  <c r="Q150" i="12"/>
  <c r="G150" i="12"/>
  <c r="I71" i="1" s="1"/>
  <c r="O139" i="12"/>
  <c r="V121" i="12"/>
  <c r="K109" i="12"/>
  <c r="V103" i="12"/>
  <c r="K103" i="12"/>
  <c r="Q99" i="12"/>
  <c r="V73" i="12"/>
  <c r="K73" i="12"/>
  <c r="I59" i="12"/>
  <c r="V59" i="12"/>
  <c r="K59" i="12"/>
  <c r="M53" i="12"/>
  <c r="V51" i="12"/>
  <c r="K51" i="12"/>
  <c r="O48" i="12"/>
  <c r="O41" i="12"/>
  <c r="K22" i="12"/>
  <c r="Q22" i="12"/>
  <c r="G22" i="12"/>
  <c r="I54" i="1" s="1"/>
  <c r="V15" i="12"/>
  <c r="I15" i="12"/>
  <c r="V10" i="12"/>
  <c r="Q10" i="12"/>
  <c r="M11" i="12"/>
  <c r="M10" i="12" s="1"/>
  <c r="M121" i="12"/>
  <c r="M73" i="12"/>
  <c r="M59" i="12"/>
  <c r="M25" i="12"/>
  <c r="M157" i="12"/>
  <c r="M41" i="12"/>
  <c r="G121" i="12"/>
  <c r="I66" i="1" s="1"/>
  <c r="G73" i="12"/>
  <c r="I62" i="1" s="1"/>
  <c r="G41" i="12"/>
  <c r="I58" i="1" s="1"/>
  <c r="I17" i="1" s="1"/>
  <c r="G25" i="12"/>
  <c r="I55" i="1" s="1"/>
  <c r="I73" i="1" s="1"/>
  <c r="J71" i="1" s="1"/>
  <c r="G59" i="12"/>
  <c r="I61" i="1" s="1"/>
  <c r="M38" i="12"/>
  <c r="M37" i="12" s="1"/>
  <c r="M151" i="12"/>
  <c r="M150" i="12" s="1"/>
  <c r="M111" i="12"/>
  <c r="M109" i="12" s="1"/>
  <c r="M23" i="12"/>
  <c r="M22" i="12" s="1"/>
  <c r="M16" i="12"/>
  <c r="M15" i="12" s="1"/>
  <c r="M145" i="12"/>
  <c r="M143" i="12" s="1"/>
  <c r="M137" i="12"/>
  <c r="M136" i="12" s="1"/>
  <c r="M105" i="12"/>
  <c r="M103" i="12" s="1"/>
  <c r="M49" i="12"/>
  <c r="M48" i="12" s="1"/>
  <c r="J28" i="1"/>
  <c r="J26" i="1"/>
  <c r="G38" i="1"/>
  <c r="F38" i="1"/>
  <c r="J23" i="1"/>
  <c r="J24" i="1"/>
  <c r="J25" i="1"/>
  <c r="J27" i="1"/>
  <c r="E24" i="1"/>
  <c r="G24" i="1"/>
  <c r="E26" i="1"/>
  <c r="G26" i="1"/>
  <c r="I41" i="1" l="1"/>
  <c r="F42" i="1"/>
  <c r="G23" i="1" s="1"/>
  <c r="A27" i="1" s="1"/>
  <c r="I16" i="1"/>
  <c r="I21" i="1" s="1"/>
  <c r="G41" i="1"/>
  <c r="G39" i="1"/>
  <c r="G42" i="1" s="1"/>
  <c r="G25" i="1" s="1"/>
  <c r="G40" i="1"/>
  <c r="I40" i="1" s="1"/>
  <c r="G163" i="12"/>
  <c r="J49" i="1"/>
  <c r="J63" i="1"/>
  <c r="J54" i="1"/>
  <c r="J57" i="1"/>
  <c r="J59" i="1"/>
  <c r="J66" i="1"/>
  <c r="J55" i="1"/>
  <c r="J53" i="1"/>
  <c r="J65" i="1"/>
  <c r="J69" i="1"/>
  <c r="J56" i="1"/>
  <c r="J52" i="1"/>
  <c r="J58" i="1"/>
  <c r="J67" i="1"/>
  <c r="J70" i="1"/>
  <c r="J68" i="1"/>
  <c r="J60" i="1"/>
  <c r="J64" i="1"/>
  <c r="J62" i="1"/>
  <c r="J51" i="1"/>
  <c r="J50" i="1"/>
  <c r="J72" i="1"/>
  <c r="J61" i="1"/>
  <c r="I39" i="1" l="1"/>
  <c r="I42" i="1" s="1"/>
  <c r="J73" i="1"/>
  <c r="G28" i="1"/>
  <c r="G27" i="1" s="1"/>
  <c r="G29" i="1" s="1"/>
  <c r="A28" i="1"/>
  <c r="J41" i="1" l="1"/>
  <c r="J40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RST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<sst xmlns="http://schemas.openxmlformats.org/spreadsheetml/2006/main" count="1336" uniqueCount="440">
  <si>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</si>
  <si>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</si>
  <si>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</si>
  <si>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</si>
  <si>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</si>
  <si>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</si>
  <si>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</si>
  <si>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</si>
  <si>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</si>
  <si>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</si>
  <si>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</si>
  <si>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</si>
  <si>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</si>
  <si>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</si>
  <si>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</si>
  <si>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</si>
  <si>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</si>
  <si>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</si>
  <si>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</si>
  <si>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</si>
  <si>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</si>
  <si>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</si>
  <si>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</si>
  <si>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</si>
  <si>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</si>
  <si>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</si>
  <si>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</si>
  <si>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</si>
  <si>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</si>
  <si>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</si>
  <si>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</si>
  <si>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</si>
  <si>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</si>
  <si>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</si>
  <si>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</si>
  <si>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</si>
  <si>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</si>
  <si>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</si>
  <si>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</si>
  <si>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</si>
  <si>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</si>
  <si>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</si>
  <si>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</si>
  <si>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1/N</t>
  </si>
  <si>
    <t>Rekonstrukce sprch - RTS - epoxid</t>
  </si>
  <si>
    <t>SO02</t>
  </si>
  <si>
    <t>Rekonstrukce sprch - dětský bazén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</si>
  <si>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</si>
  <si>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</si>
  <si>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</si>
  <si>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</si>
  <si>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</si>
  <si>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</si>
  <si>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</si>
  <si>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</si>
  <si>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</si>
  <si>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</si>
  <si>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</si>
  <si>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</si>
  <si>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</si>
  <si>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</si>
  <si>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</si>
  <si>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</si>
  <si>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</si>
  <si>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</si>
  <si>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</si>
  <si>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</si>
  <si>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</si>
  <si>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</si>
  <si>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</si>
  <si>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</si>
  <si>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</si>
  <si>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</si>
  <si>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</si>
  <si>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</si>
  <si>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</si>
  <si>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</si>
  <si>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</si>
  <si>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</si>
  <si>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</si>
  <si>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</si>
  <si>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</si>
  <si>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</si>
  <si>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</si>
  <si>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</si>
  <si>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</si>
  <si>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</si>
  <si>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</si>
  <si>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</si>
  <si>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</si>
  <si>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</si>
  <si>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</si>
  <si>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</si>
  <si>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</si>
  <si>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</si>
  <si>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</si>
  <si>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</si>
  <si>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</si>
  <si>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</si>
  <si>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</si>
  <si>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</si>
  <si>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</si>
  <si>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</si>
  <si>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</si>
  <si>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</si>
  <si>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</si>
  <si>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</si>
  <si>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</si>
  <si>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</si>
  <si>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</si>
  <si>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</si>
  <si>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</si>
  <si>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</si>
  <si>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</si>
  <si>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</si>
  <si>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</si>
  <si>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</si>
  <si>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</si>
  <si>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</si>
  <si>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</si>
  <si>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</si>
  <si>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</si>
  <si>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</si>
  <si>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</si>
  <si>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</si>
  <si>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</si>
  <si>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</si>
  <si>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</si>
  <si>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</si>
  <si>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</si>
  <si>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</si>
  <si>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346275112R00</t>
  </si>
  <si>
    <t>Přizdívky z desek Ytong tl. 75 mm</t>
  </si>
  <si>
    <t>m2</t>
  </si>
  <si>
    <t>RTS 22/ II</t>
  </si>
  <si>
    <t>Práce</t>
  </si>
  <si>
    <t>Běžná</t>
  </si>
  <si>
    <t>POL1_</t>
  </si>
  <si>
    <t>614472405R00</t>
  </si>
  <si>
    <t>Oprava vnitř.beton.konstr.pl.do 0,25 m2 tl. 5 mm</t>
  </si>
  <si>
    <t>kus</t>
  </si>
  <si>
    <t>POL1_1</t>
  </si>
  <si>
    <t>611421331RT2</t>
  </si>
  <si>
    <t>Oprava váp.omítek stropů do 30% plochy - štukových s použitím suché maltové směsi</t>
  </si>
  <si>
    <t>612403399RT2</t>
  </si>
  <si>
    <t>Hrubá výplň rýh ve stěnách maltou s použitím suché maltové směsi</t>
  </si>
  <si>
    <t>612421431RT2</t>
  </si>
  <si>
    <t>Oprava vápen.omítek stěn do 50 % pl. - štukových s použitím suché maltové směsi</t>
  </si>
  <si>
    <t>631317205R00</t>
  </si>
  <si>
    <t>Řezání dlažby tl. 8mm, nařezaní dlažby (spáry) pro šetrné vybourání</t>
  </si>
  <si>
    <t>m</t>
  </si>
  <si>
    <t>POL1_0</t>
  </si>
  <si>
    <t>632411135R00</t>
  </si>
  <si>
    <t>Potěr ze SMS Cemix, ruční zpracování, tl. 35 mm</t>
  </si>
  <si>
    <t>642944121RT4</t>
  </si>
  <si>
    <t>Osazení ocelových zárubní dodatečně do 2,5 m2 včetně dodávky zárubně 800 x 1970 x 100 mm</t>
  </si>
  <si>
    <t>941955002R00</t>
  </si>
  <si>
    <t>Lešení lehké pomocné, výška podlahy do 1,9 m</t>
  </si>
  <si>
    <t>952901111R00</t>
  </si>
  <si>
    <t>Vyčištění budov o výšce podlaží do 4 m</t>
  </si>
  <si>
    <t>95.001</t>
  </si>
  <si>
    <t>D+M protiprašné stěny - oddělení vstupu k bazénu</t>
  </si>
  <si>
    <t>Vlastní</t>
  </si>
  <si>
    <t>Indiv</t>
  </si>
  <si>
    <t>970251100R00</t>
  </si>
  <si>
    <t>Řezání železobetonu hl. řezu 100 mm</t>
  </si>
  <si>
    <t>965043321RT1</t>
  </si>
  <si>
    <t>Bourání podkladů bet., potěr, tl, 10 cm</t>
  </si>
  <si>
    <t>m3</t>
  </si>
  <si>
    <t>965048150R00</t>
  </si>
  <si>
    <t>Dočištění povrchu po vybourání obkladů dlažeb, tmel do 50%</t>
  </si>
  <si>
    <t>965081713RT1</t>
  </si>
  <si>
    <t>Bourání dlažeb, obkladů keramických tl.10 mm, nad 1 m2 ručně, dlaždice keramické</t>
  </si>
  <si>
    <t>965043341RT1</t>
  </si>
  <si>
    <t>Bourání podkladů bet., potěr tl. 10 cm, nad 4 m2 ručně mazanina tl. 5 - 8 cm s potěrem</t>
  </si>
  <si>
    <t>967031142R00</t>
  </si>
  <si>
    <t>Přisekání rovných ostění cihelných na MC</t>
  </si>
  <si>
    <t>968072455R00</t>
  </si>
  <si>
    <t>Vybourání kovových dveřních zárubní pl. do 2 m2</t>
  </si>
  <si>
    <t>974031133R00</t>
  </si>
  <si>
    <t>Vysekání rýh ve zdi cihelné 5 x 10 cm</t>
  </si>
  <si>
    <t>974031135R00</t>
  </si>
  <si>
    <t>Vysekání rýh ve zdi cihelné 5 x 20 cm</t>
  </si>
  <si>
    <t>974031137R00</t>
  </si>
  <si>
    <t>Vysekání rýh ve zdi cihelné 5 x 30 cm</t>
  </si>
  <si>
    <t>970051100R00</t>
  </si>
  <si>
    <t>Vrtání jádrové do ŽB do D 100 mm</t>
  </si>
  <si>
    <t>97.001</t>
  </si>
  <si>
    <t>Řezání spáry, nařezaní dlažby (spáry) pro šetrné vybourání</t>
  </si>
  <si>
    <t>999281108R00</t>
  </si>
  <si>
    <t>Přesun hmot pro opravy a údržbu do výšky 12 m</t>
  </si>
  <si>
    <t>t</t>
  </si>
  <si>
    <t>Přesun hmot</t>
  </si>
  <si>
    <t>POL7_</t>
  </si>
  <si>
    <t>612481270R00</t>
  </si>
  <si>
    <t>Montáž výztužné sítě(perlinky)do stěrky - vložení do hydroizolační stěrky</t>
  </si>
  <si>
    <t>711212601RT2</t>
  </si>
  <si>
    <t>Utěsnění detailů při stěrkových hydroizolacích, těsnicí pás do spoje podlaha - stěna</t>
  </si>
  <si>
    <t>POL1_7</t>
  </si>
  <si>
    <t>711212012RT3</t>
  </si>
  <si>
    <t>Izolace proti vodě a vlhkosti, hydroizolační povlak vyztužený tkaninou  pružná hydroizolace</t>
  </si>
  <si>
    <t>711212602RT2</t>
  </si>
  <si>
    <t>Utěsnění detailů při stěrkových hydroizolacích, těsnicí roh vnější, vnitřní do spoje podlaha-stěna Mapeband - vnější, vnitřní roh</t>
  </si>
  <si>
    <t>711.001</t>
  </si>
  <si>
    <t>Penetrace podkladu pod hydroizolační nátěr,vč.dod. - dvousložová epoxidová penetrace vč. zásypu  křemičitým pískem</t>
  </si>
  <si>
    <t>998711202R00</t>
  </si>
  <si>
    <t>Přesun hmot pro izolace proti vodě, výšky do 12 m</t>
  </si>
  <si>
    <t>720.001</t>
  </si>
  <si>
    <t>Sekání průrazů pro kanalizaci</t>
  </si>
  <si>
    <t>hod</t>
  </si>
  <si>
    <t>720.002</t>
  </si>
  <si>
    <t>Sekání drážek pro rozvody vody</t>
  </si>
  <si>
    <t>721176103R00</t>
  </si>
  <si>
    <t>Potrubí HT připojovací, D 50 x 1,8 mm</t>
  </si>
  <si>
    <t>721176104R00</t>
  </si>
  <si>
    <t>Potrubí HT připojovací, D 75 x 1,9 mm</t>
  </si>
  <si>
    <t>721176105R00</t>
  </si>
  <si>
    <t>Potrubí HT připojovací, D 110 x 2,7 mm</t>
  </si>
  <si>
    <t>721220802R00</t>
  </si>
  <si>
    <t>Demontáž zápachové uzávěrky, DN 100 mm</t>
  </si>
  <si>
    <t>Specifikace/1</t>
  </si>
  <si>
    <t>Žlab liniový AZP 02 03</t>
  </si>
  <si>
    <t>Specifikace</t>
  </si>
  <si>
    <t>POL3_0</t>
  </si>
  <si>
    <t>Nab.cena/1</t>
  </si>
  <si>
    <t>Montáž atyp nerez žlabu AZP 02 03</t>
  </si>
  <si>
    <t>R-položka</t>
  </si>
  <si>
    <t>POL12_1</t>
  </si>
  <si>
    <t>998721202R00</t>
  </si>
  <si>
    <t>Přesun hmot pro vnitřní kanalizaci, výšky do 12 m</t>
  </si>
  <si>
    <t>722172962R00</t>
  </si>
  <si>
    <t>Vsazení odbočky do plastového potrubí polyfuzí včetně T-kusu D 20 mm, vodovod</t>
  </si>
  <si>
    <t>722178711R00</t>
  </si>
  <si>
    <t>Potrubí vícevrstvé vodovodní, polyfuzně svařené, D 20 x 2,8 mm</t>
  </si>
  <si>
    <t>722178712R00</t>
  </si>
  <si>
    <t>Potrubí vícevrstvé vodovodní, polyfuzně svařené, D 25 x 3,5 mm</t>
  </si>
  <si>
    <t>722178713R00</t>
  </si>
  <si>
    <t>Potrubí vícevrstvé vodovodní, polyfuzně svařené, D 32 x 4,4 mm</t>
  </si>
  <si>
    <t>722181232R00</t>
  </si>
  <si>
    <t>Izolace návleková MIRELON tl. stěny 9 mm</t>
  </si>
  <si>
    <t>722190401R00</t>
  </si>
  <si>
    <t>Vyvedení a upevnění výpustek DN 15 mm</t>
  </si>
  <si>
    <t>722239101R00</t>
  </si>
  <si>
    <t>Montáž vodovodních armatur 2závity, G 1/2"</t>
  </si>
  <si>
    <t>722239102R00</t>
  </si>
  <si>
    <t>Montáž vodovodních armatur 2závity, G 3/4"</t>
  </si>
  <si>
    <t>722239104R00</t>
  </si>
  <si>
    <t>Montáž vodovodních armatur 2závity, G 5/4"</t>
  </si>
  <si>
    <t>722290226R00</t>
  </si>
  <si>
    <t>Zkouška tlaku potrubí závitového DN 50 mm</t>
  </si>
  <si>
    <t>722290234R00</t>
  </si>
  <si>
    <t>Proplach a dezinfekce vodovodního potrubí DN 80 mm</t>
  </si>
  <si>
    <t>722.001</t>
  </si>
  <si>
    <t>Vodní filtr HON FF06-11/4AAM DN 5/4"</t>
  </si>
  <si>
    <t>998722202R00</t>
  </si>
  <si>
    <t>Přesun hmot pro vnitřní vodovod, výšky do 12 m</t>
  </si>
  <si>
    <t>725210821R00</t>
  </si>
  <si>
    <t>Demontáž umyvadel bez výtokových armatur</t>
  </si>
  <si>
    <t>soubor</t>
  </si>
  <si>
    <t>725110811R00</t>
  </si>
  <si>
    <t>Demontáž klozetů splachovacích</t>
  </si>
  <si>
    <t>725114912R00</t>
  </si>
  <si>
    <t>Zpětná montáž klozetové mísy a sedátka</t>
  </si>
  <si>
    <t>725120925R00</t>
  </si>
  <si>
    <t>Zpětná montáž pisoárové mušle</t>
  </si>
  <si>
    <t>725122813R00</t>
  </si>
  <si>
    <t>Demontáž pisoárů s nádrží + 1 záchodkem</t>
  </si>
  <si>
    <t>725210984R00</t>
  </si>
  <si>
    <t>Odmontování rohového ventilu G 1/2</t>
  </si>
  <si>
    <t>725814105R00</t>
  </si>
  <si>
    <t>Ventil rohový s filtrem</t>
  </si>
  <si>
    <t>725819402R00</t>
  </si>
  <si>
    <t>Montáž ventilu rohového bez trubičky G 1/2</t>
  </si>
  <si>
    <t>725840851R00</t>
  </si>
  <si>
    <t>Demontáž baterie sprch</t>
  </si>
  <si>
    <t>725.001</t>
  </si>
  <si>
    <t>Demontáž tlačítka</t>
  </si>
  <si>
    <t>725.002</t>
  </si>
  <si>
    <t>Připojovací sada WC Geberit</t>
  </si>
  <si>
    <t xml:space="preserve">ks    </t>
  </si>
  <si>
    <t>725.003</t>
  </si>
  <si>
    <t>Montáž systému Rada</t>
  </si>
  <si>
    <t>725.004</t>
  </si>
  <si>
    <t>Montáž sprchové hlavice</t>
  </si>
  <si>
    <t>725.005</t>
  </si>
  <si>
    <t>Montáž senzoru</t>
  </si>
  <si>
    <t>725.006</t>
  </si>
  <si>
    <t>Baterie sprchová Rada Outlook termostat směšovač</t>
  </si>
  <si>
    <t>725.007</t>
  </si>
  <si>
    <t>Sprchová hlavice Rada VR2</t>
  </si>
  <si>
    <t>725.008</t>
  </si>
  <si>
    <t>Rada Outlook switch</t>
  </si>
  <si>
    <t>725.009</t>
  </si>
  <si>
    <t>Rada Outlook infra senzor</t>
  </si>
  <si>
    <t>725.010</t>
  </si>
  <si>
    <t>Odstavení - puštění vody - zprovoznění</t>
  </si>
  <si>
    <t xml:space="preserve">hod   </t>
  </si>
  <si>
    <t>725.011</t>
  </si>
  <si>
    <t>Demontáž HPL dveří</t>
  </si>
  <si>
    <t>725119205R00</t>
  </si>
  <si>
    <t>Montáž klozetových mís</t>
  </si>
  <si>
    <t>725139101R00</t>
  </si>
  <si>
    <t>Montáž pisoárů</t>
  </si>
  <si>
    <t>725219201R00</t>
  </si>
  <si>
    <t>Montáž umyvadel</t>
  </si>
  <si>
    <t>725849201R00</t>
  </si>
  <si>
    <t>Montáž baterií sprchových</t>
  </si>
  <si>
    <t>998725202R00</t>
  </si>
  <si>
    <t>Přesun hmot pro zařizovací předměty, výšky do 12 m</t>
  </si>
  <si>
    <t>766.001</t>
  </si>
  <si>
    <t>Nové dveřní křídlo HPL - dodávka, montáž</t>
  </si>
  <si>
    <t>POL12_0</t>
  </si>
  <si>
    <t>766.002</t>
  </si>
  <si>
    <t>Dveřní křídlo š. 800mm CPL klasik - dodávka, montáž</t>
  </si>
  <si>
    <t>kpl</t>
  </si>
  <si>
    <t>998766202R00</t>
  </si>
  <si>
    <t>Přesun hmot pro truhlářské konstr., výšky do 12 m</t>
  </si>
  <si>
    <t>767995101R00</t>
  </si>
  <si>
    <t>Výroba a montáž kov. atypických konstr. do 5 kg</t>
  </si>
  <si>
    <t>kg</t>
  </si>
  <si>
    <t>767.001</t>
  </si>
  <si>
    <t>Šetrná demontáž stávajícího podhledu pro zpětné použití</t>
  </si>
  <si>
    <t>767.002</t>
  </si>
  <si>
    <t>Demontáž doplňků (háčky, zrcadla atd.)</t>
  </si>
  <si>
    <t>767.003</t>
  </si>
  <si>
    <t>Montáž podhledu deceunick včetně úpravy nosné podkonstrukce, dle stávajícího provedení (použití zdemontovaných lamel)</t>
  </si>
  <si>
    <t>998767202R00</t>
  </si>
  <si>
    <t>Přesun hmot pro zámečnické konstr., výšky do 12 m</t>
  </si>
  <si>
    <t>771101111R00</t>
  </si>
  <si>
    <t>Vyrovnání podkladů maltou ze SMS tl. do 10 mm</t>
  </si>
  <si>
    <t>771101101R00</t>
  </si>
  <si>
    <t>Vysávání podlah prům.vysavačem</t>
  </si>
  <si>
    <t>771101210R00</t>
  </si>
  <si>
    <t xml:space="preserve">Penetrace podkladu pod dlažby </t>
  </si>
  <si>
    <t>771479001R00</t>
  </si>
  <si>
    <t>Řezání dlaždic keramických</t>
  </si>
  <si>
    <t>771576107R00</t>
  </si>
  <si>
    <t>Montáž podlah keram.,hladké, tmel, 20x20 cm</t>
  </si>
  <si>
    <t>771589794R00</t>
  </si>
  <si>
    <t>Příplatek za spárování epoxidovou pryskyřicí</t>
  </si>
  <si>
    <t>771.002</t>
  </si>
  <si>
    <t>Řezání dlaždic keramických - kout 45°, řezání pod úhlem 45°</t>
  </si>
  <si>
    <t>771.003</t>
  </si>
  <si>
    <t>Obklad keram.šikmých 45°, tmel, H 5 cm, kouty</t>
  </si>
  <si>
    <t>771.004</t>
  </si>
  <si>
    <t>Dlažba 200x200x9mm, povrch matný reliéfní, SR4, tunis, RAKO Taurus TR426061</t>
  </si>
  <si>
    <t xml:space="preserve">m2    </t>
  </si>
  <si>
    <t>POL3_</t>
  </si>
  <si>
    <t>58581984R</t>
  </si>
  <si>
    <t>Malta vyrovnávací</t>
  </si>
  <si>
    <t>SPCM</t>
  </si>
  <si>
    <t>998771202R00</t>
  </si>
  <si>
    <t>Přesun hmot pro podlahy z dlaždic, výšky do 12 m</t>
  </si>
  <si>
    <t>781101111R00</t>
  </si>
  <si>
    <t>Vyrovnání podkladu maltou ze SMS tl. do 7 mm</t>
  </si>
  <si>
    <t>781101210R00</t>
  </si>
  <si>
    <t>Penetrace podkladu pod obklady</t>
  </si>
  <si>
    <t>781111112RT5</t>
  </si>
  <si>
    <t>Řezání, broušení  hran - kamenický řez střep slinutý, zaoblení R 8</t>
  </si>
  <si>
    <t>781310121R00</t>
  </si>
  <si>
    <t>Obkládání ostění do tmele šířky do 300 mm</t>
  </si>
  <si>
    <t>781476114R00</t>
  </si>
  <si>
    <t>Obklad vnitřní stěn keramický, do tmele, 20x20 cm</t>
  </si>
  <si>
    <t>781.001</t>
  </si>
  <si>
    <t>781.003</t>
  </si>
  <si>
    <t>Příplatek za vytvoření atyp. mozaik. vzoru z obkladu formát 5x5 cm</t>
  </si>
  <si>
    <t xml:space="preserve">m     </t>
  </si>
  <si>
    <t>781.002</t>
  </si>
  <si>
    <t>781.004</t>
  </si>
  <si>
    <t>781.005</t>
  </si>
  <si>
    <t>Obkládačka 50x50x10mm hladký sklo, RAKO VDM05048, oranžová</t>
  </si>
  <si>
    <t>POL3_7</t>
  </si>
  <si>
    <t>781.006</t>
  </si>
  <si>
    <t>Obkládačka 200x200x8mm, RAKO TAURUS COLOR TAA26010 20x20</t>
  </si>
  <si>
    <t>781.007</t>
  </si>
  <si>
    <t>Obkládačka 50x50x9mm, povrch hladký matný, S light gray, RAKO Taurus TDM06006</t>
  </si>
  <si>
    <t>58581984</t>
  </si>
  <si>
    <t xml:space="preserve">Malta vyrovnávací </t>
  </si>
  <si>
    <t>998781202R00</t>
  </si>
  <si>
    <t>Přesun hmot pro obklady keramické, výšky do 12 m</t>
  </si>
  <si>
    <t>RTS 18/ I</t>
  </si>
  <si>
    <t>783.001</t>
  </si>
  <si>
    <t>Broušení, čištění, nátěr stávajícího VZT potrubí</t>
  </si>
  <si>
    <t>783.002</t>
  </si>
  <si>
    <t>Nátěr zárubní</t>
  </si>
  <si>
    <t>784402801R00</t>
  </si>
  <si>
    <t>Odstranění malby oškrábáním v místnosti H do 3,8 m</t>
  </si>
  <si>
    <t>622323041R00</t>
  </si>
  <si>
    <t>Penetrace podkladu - pod voděodolnou malbu (nátěr)</t>
  </si>
  <si>
    <t>784.001</t>
  </si>
  <si>
    <t>Nátěr stěn, stropů - omyvatelná barva, voděodolná</t>
  </si>
  <si>
    <t>799.001</t>
  </si>
  <si>
    <t>Zakrytí (ochrana) stávajících dlažeb kolem bazénové vany - geotextilie 500g/m2 + OSB desky tl.12mm</t>
  </si>
  <si>
    <t>799.002</t>
  </si>
  <si>
    <t>Demontáž větrací mřížky</t>
  </si>
  <si>
    <t>799.003</t>
  </si>
  <si>
    <t>Montáž větrací mřížky</t>
  </si>
  <si>
    <t>799.004</t>
  </si>
  <si>
    <t>Dodávka větrací mřížky</t>
  </si>
  <si>
    <t>M21.001</t>
  </si>
  <si>
    <t>Elektroinstalace</t>
  </si>
  <si>
    <t>POL1_9</t>
  </si>
  <si>
    <t>979087212R00</t>
  </si>
  <si>
    <t>Nakládání suti na dopravní prostředky - komunikace</t>
  </si>
  <si>
    <t>Přesun suti</t>
  </si>
  <si>
    <t>POL8_</t>
  </si>
  <si>
    <t>979017111R00</t>
  </si>
  <si>
    <t>Svislé přemístění suti nošením na H do 3,5 m</t>
  </si>
  <si>
    <t>RTS 21/ II</t>
  </si>
  <si>
    <t>979083117R00</t>
  </si>
  <si>
    <t>Vodorovné přemístění suti na skládku do 6000 m</t>
  </si>
  <si>
    <t>979990107R00</t>
  </si>
  <si>
    <t>Poplatek za uložení suti - směs betonu, cihel, dřeva, skupina odpadu 170904</t>
  </si>
  <si>
    <t>979081121R00</t>
  </si>
  <si>
    <t>Příplatek k odvozu za každý další 1 km</t>
  </si>
  <si>
    <t>979082111R00</t>
  </si>
  <si>
    <t>Vnitrostaveništní doprava suti do 10 m</t>
  </si>
  <si>
    <t>VRN0</t>
  </si>
  <si>
    <t>Ztížené výrobní podmínky (přesun vybouraných hmot přes venkovní bazén - bezpečnost návštěvníků)</t>
  </si>
  <si>
    <t>Soubor</t>
  </si>
  <si>
    <t>VRN</t>
  </si>
  <si>
    <t>POL99_8</t>
  </si>
  <si>
    <t>VRN4</t>
  </si>
  <si>
    <t>Zařízení staveniště</t>
  </si>
  <si>
    <t>VRN5</t>
  </si>
  <si>
    <t>Provoz investora</t>
  </si>
  <si>
    <t>VRN6</t>
  </si>
  <si>
    <t>Kompletační činnost (IČD)</t>
  </si>
  <si>
    <t>SUM</t>
  </si>
  <si>
    <t>Poznámky uchazeče k zadání</t>
  </si>
  <si>
    <t>POPUZIV</t>
  </si>
  <si>
    <t>END</t>
  </si>
  <si>
    <t>Dětský bazén</t>
  </si>
  <si>
    <t>Rekonstrukce sprch a sociálního zázemí</t>
  </si>
  <si>
    <t>Hradská 888</t>
  </si>
  <si>
    <t>CZ26270986</t>
  </si>
  <si>
    <t>760 01 Zlín</t>
  </si>
  <si>
    <t>2022_1021</t>
  </si>
  <si>
    <t>Ing. Ondřej Sadílek</t>
  </si>
  <si>
    <t>STEZA Zlín, spol. s 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</si>
</sst>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 shrinkToFit="1"/>
    </xf>
    <xf numFmtId="4" fontId="5" fillId="0" borderId="34" xfId="0" applyNumberFormat="1" applyFont="1" applyBorder="1" applyAlignment="1">
      <alignment vertical="center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8" xfId="0" applyNumberFormat="1" applyFont="1" applyFill="1" applyBorder="1" applyAlignment="1">
      <alignment horizontal="center" vertical="center"/>
    </xf>
    <xf numFmtId="4" fontId="3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9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3" borderId="6" xfId="0" applyNumberFormat="1" applyFont="1" applyFill="1" applyBorder="1" applyAlignment="1">
      <alignment horizontal="left" vertical="center" wrapText="1"/>
    </xf>
    <xf numFmtId="49" fontId="1" fillId="3" borderId="12" xfId="0" applyNumberFormat="1" applyFont="1" applyFill="1" applyBorder="1" applyAlignment="1">
      <alignment vertical="center"/>
    </xf>
    <xf numFmtId="0" fontId="8" fillId="0" borderId="18" xfId="0" applyFont="1" applyBorder="1" applyAlignment="1">
      <alignment horizontal="left"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1" fillId="0" borderId="12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2"/>
      <c r="B2" s="79" t="s">
        <v>24</v>
      </c>
      <c r="C2" s="80"/>
      <c r="D2" s="81" t="s">
        <v>437</v>
      </c>
      <c r="E2" s="207" t="s">
        <v>439</v>
      </c>
      <c r="F2" s="208"/>
      <c r="G2" s="208"/>
      <c r="H2" s="208"/>
      <c r="I2" s="208"/>
      <c r="J2" s="209"/>
      <c r="O2" s="1"/>
    </row>
    <row r="3" spans="1:15" ht="27" customHeight="1" x14ac:dyDescent="0.2">
      <c r="A3" s="2"/>
      <c r="B3" s="82" t="s">
        <v>47</v>
      </c>
      <c r="C3" s="80"/>
      <c r="D3" s="83" t="s">
        <v>45</v>
      </c>
      <c r="E3" s="210" t="s">
        <v>432</v>
      </c>
      <c r="F3" s="211"/>
      <c r="G3" s="211"/>
      <c r="H3" s="211"/>
      <c r="I3" s="211"/>
      <c r="J3" s="212"/>
    </row>
    <row r="4" spans="1:15" ht="23.25" customHeight="1" x14ac:dyDescent="0.2">
      <c r="A4" s="78">
        <v>4340</v>
      </c>
      <c r="B4" s="84" t="s">
        <v>48</v>
      </c>
      <c r="C4" s="85"/>
      <c r="D4" s="194" t="s">
        <v>43</v>
      </c>
      <c r="E4" s="220" t="s">
        <v>433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23</v>
      </c>
      <c r="C5" s="77"/>
      <c r="D5" s="225" t="s">
        <v>439</v>
      </c>
      <c r="E5" s="226"/>
      <c r="F5" s="226"/>
      <c r="G5" s="226"/>
      <c r="H5" s="18" t="s">
        <v>42</v>
      </c>
      <c r="I5" s="75">
        <v>26270986</v>
      </c>
      <c r="J5" s="8"/>
    </row>
    <row r="6" spans="1:15" ht="15.75" customHeight="1" x14ac:dyDescent="0.2">
      <c r="A6" s="2"/>
      <c r="B6" s="28"/>
      <c r="C6" s="55"/>
      <c r="D6" s="227" t="s">
        <v>434</v>
      </c>
      <c r="E6" s="228"/>
      <c r="F6" s="228"/>
      <c r="G6" s="228"/>
      <c r="H6" s="18" t="s">
        <v>36</v>
      </c>
      <c r="I6" s="75" t="s">
        <v>435</v>
      </c>
      <c r="J6" s="8"/>
    </row>
    <row r="7" spans="1:15" ht="15.75" customHeight="1" x14ac:dyDescent="0.2">
      <c r="A7" s="2"/>
      <c r="B7" s="29"/>
      <c r="C7" s="56"/>
      <c r="D7" s="76" t="s">
        <v>436</v>
      </c>
      <c r="E7" s="229"/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4"/>
      <c r="E11" s="214"/>
      <c r="F11" s="214"/>
      <c r="G11" s="214"/>
      <c r="H11" s="18"/>
      <c r="I11" s="87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/>
      <c r="I12" s="87"/>
      <c r="J12" s="8"/>
    </row>
    <row r="13" spans="1:15" ht="15.75" customHeight="1" x14ac:dyDescent="0.2">
      <c r="A13" s="2"/>
      <c r="B13" s="29"/>
      <c r="C13" s="56"/>
      <c r="D13" s="86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196" t="s">
        <v>438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0"/>
      <c r="D15" s="54"/>
      <c r="E15" s="213"/>
      <c r="F15" s="213"/>
      <c r="G15" s="215"/>
      <c r="H15" s="215"/>
      <c r="I15" s="215" t="s">
        <v>31</v>
      </c>
      <c r="J15" s="216"/>
    </row>
    <row r="16" spans="1:15" ht="23.25" customHeight="1" x14ac:dyDescent="0.2">
      <c r="A16" s="144" t="s">
        <v>26</v>
      </c>
      <c r="B16" s="38" t="s">
        <v>26</v>
      </c>
      <c r="C16" s="61"/>
      <c r="D16" s="62"/>
      <c r="E16" s="204"/>
      <c r="F16" s="205"/>
      <c r="G16" s="204"/>
      <c r="H16" s="205"/>
      <c r="I16" s="204">
        <f>SUMIF(F49:F72,A16,I49:I72)+SUMIF(F49:F72,"PSU",I49:I72)</f>
        <v>0</v>
      </c>
      <c r="J16" s="206"/>
    </row>
    <row r="17" spans="1:10" ht="23.25" customHeight="1" x14ac:dyDescent="0.2">
      <c r="A17" s="144" t="s">
        <v>27</v>
      </c>
      <c r="B17" s="38" t="s">
        <v>27</v>
      </c>
      <c r="C17" s="61"/>
      <c r="D17" s="62"/>
      <c r="E17" s="204"/>
      <c r="F17" s="205"/>
      <c r="G17" s="204"/>
      <c r="H17" s="205"/>
      <c r="I17" s="204">
        <f>SUMIF(F49:F72,A17,I49:I72)</f>
        <v>0</v>
      </c>
      <c r="J17" s="206"/>
    </row>
    <row r="18" spans="1:10" ht="23.25" customHeight="1" x14ac:dyDescent="0.2">
      <c r="A18" s="144" t="s">
        <v>28</v>
      </c>
      <c r="B18" s="38" t="s">
        <v>28</v>
      </c>
      <c r="C18" s="61"/>
      <c r="D18" s="62"/>
      <c r="E18" s="204"/>
      <c r="F18" s="205"/>
      <c r="G18" s="204"/>
      <c r="H18" s="205"/>
      <c r="I18" s="204">
        <f>SUMIF(F49:F72,A18,I49:I72)</f>
        <v>0</v>
      </c>
      <c r="J18" s="206"/>
    </row>
    <row r="19" spans="1:10" ht="23.25" customHeight="1" x14ac:dyDescent="0.2">
      <c r="A19" s="144" t="s">
        <v>101</v>
      </c>
      <c r="B19" s="38" t="s">
        <v>29</v>
      </c>
      <c r="C19" s="61"/>
      <c r="D19" s="62"/>
      <c r="E19" s="204"/>
      <c r="F19" s="205"/>
      <c r="G19" s="204"/>
      <c r="H19" s="205"/>
      <c r="I19" s="204">
        <f>SUMIF(F49:F72,A19,I49:I72)</f>
        <v>0</v>
      </c>
      <c r="J19" s="206"/>
    </row>
    <row r="20" spans="1:10" ht="23.25" customHeight="1" x14ac:dyDescent="0.2">
      <c r="A20" s="144" t="s">
        <v>102</v>
      </c>
      <c r="B20" s="38" t="s">
        <v>30</v>
      </c>
      <c r="C20" s="61"/>
      <c r="D20" s="62"/>
      <c r="E20" s="204"/>
      <c r="F20" s="205"/>
      <c r="G20" s="204"/>
      <c r="H20" s="205"/>
      <c r="I20" s="204">
        <f>SUMIF(F49:F72,A20,I49:I72)</f>
        <v>0</v>
      </c>
      <c r="J20" s="206"/>
    </row>
    <row r="21" spans="1:10" ht="23.25" customHeight="1" x14ac:dyDescent="0.2">
      <c r="A21" s="2"/>
      <c r="B21" s="48" t="s">
        <v>31</v>
      </c>
      <c r="C21" s="63"/>
      <c r="D21" s="64"/>
      <c r="E21" s="217"/>
      <c r="F21" s="218"/>
      <c r="G21" s="217"/>
      <c r="H21" s="218"/>
      <c r="I21" s="217">
        <f>SUM(I16:J20)</f>
        <v>0</v>
      </c>
      <c r="J21" s="236"/>
    </row>
    <row r="22" spans="1:10" ht="33" customHeight="1" x14ac:dyDescent="0.2">
      <c r="A22" s="2"/>
      <c r="B22" s="42" t="s">
        <v>35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1"/>
      <c r="D23" s="62"/>
      <c r="E23" s="66">
        <v>15</v>
      </c>
      <c r="F23" s="39" t="s">
        <v>0</v>
      </c>
      <c r="G23" s="234">
        <f>ZakladDPHSniVypocet</f>
        <v>0</v>
      </c>
      <c r="H23" s="235"/>
      <c r="I23" s="23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1"/>
      <c r="D24" s="62"/>
      <c r="E24" s="66">
        <f>SazbaDPH1</f>
        <v>15</v>
      </c>
      <c r="F24" s="39" t="s">
        <v>0</v>
      </c>
      <c r="G24" s="232">
        <f>I23*E23/100</f>
        <v>0</v>
      </c>
      <c r="H24" s="233"/>
      <c r="I24" s="233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1"/>
      <c r="D25" s="62"/>
      <c r="E25" s="66">
        <v>21</v>
      </c>
      <c r="F25" s="39" t="s">
        <v>0</v>
      </c>
      <c r="G25" s="234">
        <f>ZakladDPHZaklVypocet</f>
        <v>0</v>
      </c>
      <c r="H25" s="235"/>
      <c r="I25" s="235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7"/>
      <c r="D26" s="54"/>
      <c r="E26" s="68">
        <f>SazbaDPH2</f>
        <v>21</v>
      </c>
      <c r="F26" s="30" t="s">
        <v>0</v>
      </c>
      <c r="G26" s="201">
        <f>I25*E25/100</f>
        <v>0</v>
      </c>
      <c r="H26" s="202"/>
      <c r="I26" s="20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69"/>
      <c r="D27" s="70"/>
      <c r="E27" s="69"/>
      <c r="F27" s="16"/>
      <c r="G27" s="203">
        <f>CenaCelkemBezDPH-(ZakladDPHSni+ZakladDPHZakl)</f>
        <v>0</v>
      </c>
      <c r="H27" s="203"/>
      <c r="I27" s="20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25</v>
      </c>
      <c r="C28" s="118"/>
      <c r="D28" s="118"/>
      <c r="E28" s="119"/>
      <c r="F28" s="120"/>
      <c r="G28" s="238">
        <f>A27</f>
        <v>0</v>
      </c>
      <c r="H28" s="238"/>
      <c r="I28" s="238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37</v>
      </c>
      <c r="C29" s="122"/>
      <c r="D29" s="122"/>
      <c r="E29" s="122"/>
      <c r="F29" s="123"/>
      <c r="G29" s="237">
        <f>ZakladDPHSni+DPHSni+ZakladDPHZakl+DPHZakl+Zaokrouhleni</f>
        <v>0</v>
      </c>
      <c r="H29" s="237"/>
      <c r="I29" s="237"/>
      <c r="J29" s="124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72"/>
      <c r="E32" s="72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39"/>
      <c r="E34" s="240"/>
      <c r="G34" s="241"/>
      <c r="H34" s="242"/>
      <c r="I34" s="242"/>
      <c r="J34" s="25"/>
    </row>
    <row r="35" spans="1:10" ht="12.75" customHeight="1" x14ac:dyDescent="0.2">
      <c r="A35" s="2"/>
      <c r="B35" s="2"/>
      <c r="D35" s="231" t="s">
        <v>2</v>
      </c>
      <c r="E35" s="231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49</v>
      </c>
      <c r="C39" s="243"/>
      <c r="D39" s="243"/>
      <c r="E39" s="243"/>
      <c r="F39" s="101">
        <f>'SO02 1_N Pol'!AE163</f>
        <v>0</v>
      </c>
      <c r="G39" s="102">
        <f>'SO02 1_N Pol'!AF163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 t="s">
        <v>45</v>
      </c>
      <c r="C40" s="244" t="s">
        <v>46</v>
      </c>
      <c r="D40" s="244"/>
      <c r="E40" s="244"/>
      <c r="F40" s="107">
        <f>'SO02 1_N Pol'!AE163</f>
        <v>0</v>
      </c>
      <c r="G40" s="108">
        <f>'SO02 1_N Pol'!AF163</f>
        <v>0</v>
      </c>
      <c r="H40" s="108"/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89">
        <v>3</v>
      </c>
      <c r="B41" s="111" t="s">
        <v>43</v>
      </c>
      <c r="C41" s="243" t="s">
        <v>44</v>
      </c>
      <c r="D41" s="243"/>
      <c r="E41" s="243"/>
      <c r="F41" s="112">
        <f>'SO02 1_N Pol'!AE163</f>
        <v>0</v>
      </c>
      <c r="G41" s="103">
        <f>'SO02 1_N Pol'!AF163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9"/>
      <c r="B42" s="245" t="s">
        <v>50</v>
      </c>
      <c r="C42" s="246"/>
      <c r="D42" s="246"/>
      <c r="E42" s="246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5">
        <f>SUMIF(A39:A41,"=1",I39:I41)</f>
        <v>0</v>
      </c>
      <c r="J42" s="116">
        <f>SUMIF(A39:A41,"=1",J39:J41)</f>
        <v>0</v>
      </c>
    </row>
    <row r="46" spans="1:10" ht="15.75" x14ac:dyDescent="0.25">
      <c r="B46" s="125" t="s">
        <v>52</v>
      </c>
    </row>
    <row r="48" spans="1:10" ht="25.5" customHeight="1" x14ac:dyDescent="0.2">
      <c r="A48" s="127"/>
      <c r="B48" s="130" t="s">
        <v>18</v>
      </c>
      <c r="C48" s="130" t="s">
        <v>6</v>
      </c>
      <c r="D48" s="131"/>
      <c r="E48" s="131"/>
      <c r="F48" s="132" t="s">
        <v>53</v>
      </c>
      <c r="G48" s="132"/>
      <c r="H48" s="132"/>
      <c r="I48" s="132" t="s">
        <v>31</v>
      </c>
      <c r="J48" s="132" t="s">
        <v>0</v>
      </c>
    </row>
    <row r="49" spans="1:10" ht="36.75" customHeight="1" x14ac:dyDescent="0.2">
      <c r="A49" s="128"/>
      <c r="B49" s="133" t="s">
        <v>54</v>
      </c>
      <c r="C49" s="247" t="s">
        <v>55</v>
      </c>
      <c r="D49" s="248"/>
      <c r="E49" s="248"/>
      <c r="F49" s="140" t="s">
        <v>26</v>
      </c>
      <c r="G49" s="141"/>
      <c r="H49" s="141"/>
      <c r="I49" s="141">
        <f>'SO02 1_N Pol'!G8</f>
        <v>0</v>
      </c>
      <c r="J49" s="137" t="str">
        <f>IF(I73=0,"",I49/I73*100)</f>
        <v/>
      </c>
    </row>
    <row r="50" spans="1:10" ht="36.75" customHeight="1" x14ac:dyDescent="0.2">
      <c r="A50" s="128"/>
      <c r="B50" s="133" t="s">
        <v>56</v>
      </c>
      <c r="C50" s="247" t="s">
        <v>57</v>
      </c>
      <c r="D50" s="248"/>
      <c r="E50" s="248"/>
      <c r="F50" s="140" t="s">
        <v>26</v>
      </c>
      <c r="G50" s="141"/>
      <c r="H50" s="141"/>
      <c r="I50" s="141">
        <f>'SO02 1_N Pol'!G10</f>
        <v>0</v>
      </c>
      <c r="J50" s="137" t="str">
        <f>IF(I73=0,"",I50/I73*100)</f>
        <v/>
      </c>
    </row>
    <row r="51" spans="1:10" ht="36.75" customHeight="1" x14ac:dyDescent="0.2">
      <c r="A51" s="128"/>
      <c r="B51" s="133" t="s">
        <v>58</v>
      </c>
      <c r="C51" s="247" t="s">
        <v>59</v>
      </c>
      <c r="D51" s="248"/>
      <c r="E51" s="248"/>
      <c r="F51" s="140" t="s">
        <v>26</v>
      </c>
      <c r="G51" s="141"/>
      <c r="H51" s="141"/>
      <c r="I51" s="141">
        <f>'SO02 1_N Pol'!G15</f>
        <v>0</v>
      </c>
      <c r="J51" s="137" t="str">
        <f>IF(I73=0,"",I51/I73*100)</f>
        <v/>
      </c>
    </row>
    <row r="52" spans="1:10" ht="36.75" customHeight="1" x14ac:dyDescent="0.2">
      <c r="A52" s="128"/>
      <c r="B52" s="133" t="s">
        <v>60</v>
      </c>
      <c r="C52" s="247" t="s">
        <v>61</v>
      </c>
      <c r="D52" s="248"/>
      <c r="E52" s="248"/>
      <c r="F52" s="140" t="s">
        <v>26</v>
      </c>
      <c r="G52" s="141"/>
      <c r="H52" s="141"/>
      <c r="I52" s="141">
        <f>'SO02 1_N Pol'!G18</f>
        <v>0</v>
      </c>
      <c r="J52" s="137" t="str">
        <f>IF(I73=0,"",I52/I73*100)</f>
        <v/>
      </c>
    </row>
    <row r="53" spans="1:10" ht="36.75" customHeight="1" x14ac:dyDescent="0.2">
      <c r="A53" s="128"/>
      <c r="B53" s="133" t="s">
        <v>62</v>
      </c>
      <c r="C53" s="247" t="s">
        <v>63</v>
      </c>
      <c r="D53" s="248"/>
      <c r="E53" s="248"/>
      <c r="F53" s="140" t="s">
        <v>26</v>
      </c>
      <c r="G53" s="141"/>
      <c r="H53" s="141"/>
      <c r="I53" s="141">
        <f>'SO02 1_N Pol'!G20</f>
        <v>0</v>
      </c>
      <c r="J53" s="137" t="str">
        <f>IF(I73=0,"",I53/I73*100)</f>
        <v/>
      </c>
    </row>
    <row r="54" spans="1:10" ht="36.75" customHeight="1" x14ac:dyDescent="0.2">
      <c r="A54" s="128"/>
      <c r="B54" s="133" t="s">
        <v>64</v>
      </c>
      <c r="C54" s="247" t="s">
        <v>65</v>
      </c>
      <c r="D54" s="248"/>
      <c r="E54" s="248"/>
      <c r="F54" s="140" t="s">
        <v>26</v>
      </c>
      <c r="G54" s="141"/>
      <c r="H54" s="141"/>
      <c r="I54" s="141">
        <f>'SO02 1_N Pol'!G22</f>
        <v>0</v>
      </c>
      <c r="J54" s="137" t="str">
        <f>IF(I73=0,"",I54/I73*100)</f>
        <v/>
      </c>
    </row>
    <row r="55" spans="1:10" ht="36.75" customHeight="1" x14ac:dyDescent="0.2">
      <c r="A55" s="128"/>
      <c r="B55" s="133" t="s">
        <v>66</v>
      </c>
      <c r="C55" s="247" t="s">
        <v>67</v>
      </c>
      <c r="D55" s="248"/>
      <c r="E55" s="248"/>
      <c r="F55" s="140" t="s">
        <v>26</v>
      </c>
      <c r="G55" s="141"/>
      <c r="H55" s="141"/>
      <c r="I55" s="141">
        <f>'SO02 1_N Pol'!G25</f>
        <v>0</v>
      </c>
      <c r="J55" s="137" t="str">
        <f>IF(I73=0,"",I55/I73*100)</f>
        <v/>
      </c>
    </row>
    <row r="56" spans="1:10" ht="36.75" customHeight="1" x14ac:dyDescent="0.2">
      <c r="A56" s="128"/>
      <c r="B56" s="133" t="s">
        <v>68</v>
      </c>
      <c r="C56" s="247" t="s">
        <v>69</v>
      </c>
      <c r="D56" s="248"/>
      <c r="E56" s="248"/>
      <c r="F56" s="140" t="s">
        <v>26</v>
      </c>
      <c r="G56" s="141"/>
      <c r="H56" s="141"/>
      <c r="I56" s="141">
        <f>'SO02 1_N Pol'!G37</f>
        <v>0</v>
      </c>
      <c r="J56" s="137" t="str">
        <f>IF(I73=0,"",I56/I73*100)</f>
        <v/>
      </c>
    </row>
    <row r="57" spans="1:10" ht="36.75" customHeight="1" x14ac:dyDescent="0.2">
      <c r="A57" s="128"/>
      <c r="B57" s="133" t="s">
        <v>70</v>
      </c>
      <c r="C57" s="247" t="s">
        <v>71</v>
      </c>
      <c r="D57" s="248"/>
      <c r="E57" s="248"/>
      <c r="F57" s="140" t="s">
        <v>26</v>
      </c>
      <c r="G57" s="141"/>
      <c r="H57" s="141"/>
      <c r="I57" s="141">
        <f>'SO02 1_N Pol'!G39</f>
        <v>0</v>
      </c>
      <c r="J57" s="137" t="str">
        <f>IF(I73=0,"",I57/I73*100)</f>
        <v/>
      </c>
    </row>
    <row r="58" spans="1:10" ht="36.75" customHeight="1" x14ac:dyDescent="0.2">
      <c r="A58" s="128"/>
      <c r="B58" s="133" t="s">
        <v>72</v>
      </c>
      <c r="C58" s="247" t="s">
        <v>73</v>
      </c>
      <c r="D58" s="248"/>
      <c r="E58" s="248"/>
      <c r="F58" s="140" t="s">
        <v>27</v>
      </c>
      <c r="G58" s="141"/>
      <c r="H58" s="141"/>
      <c r="I58" s="141">
        <f>'SO02 1_N Pol'!G41</f>
        <v>0</v>
      </c>
      <c r="J58" s="137" t="str">
        <f>IF(I73=0,"",I58/I73*100)</f>
        <v/>
      </c>
    </row>
    <row r="59" spans="1:10" ht="36.75" customHeight="1" x14ac:dyDescent="0.2">
      <c r="A59" s="128"/>
      <c r="B59" s="133" t="s">
        <v>74</v>
      </c>
      <c r="C59" s="247" t="s">
        <v>75</v>
      </c>
      <c r="D59" s="248"/>
      <c r="E59" s="248"/>
      <c r="F59" s="140" t="s">
        <v>27</v>
      </c>
      <c r="G59" s="141"/>
      <c r="H59" s="141"/>
      <c r="I59" s="141">
        <f>'SO02 1_N Pol'!G48</f>
        <v>0</v>
      </c>
      <c r="J59" s="137" t="str">
        <f>IF(I73=0,"",I59/I73*100)</f>
        <v/>
      </c>
    </row>
    <row r="60" spans="1:10" ht="36.75" customHeight="1" x14ac:dyDescent="0.2">
      <c r="A60" s="128"/>
      <c r="B60" s="133" t="s">
        <v>76</v>
      </c>
      <c r="C60" s="247" t="s">
        <v>77</v>
      </c>
      <c r="D60" s="248"/>
      <c r="E60" s="248"/>
      <c r="F60" s="140" t="s">
        <v>27</v>
      </c>
      <c r="G60" s="141"/>
      <c r="H60" s="141"/>
      <c r="I60" s="141">
        <f>'SO02 1_N Pol'!G51</f>
        <v>0</v>
      </c>
      <c r="J60" s="137" t="str">
        <f>IF(I73=0,"",I60/I73*100)</f>
        <v/>
      </c>
    </row>
    <row r="61" spans="1:10" ht="36.75" customHeight="1" x14ac:dyDescent="0.2">
      <c r="A61" s="128"/>
      <c r="B61" s="133" t="s">
        <v>78</v>
      </c>
      <c r="C61" s="247" t="s">
        <v>79</v>
      </c>
      <c r="D61" s="248"/>
      <c r="E61" s="248"/>
      <c r="F61" s="140" t="s">
        <v>27</v>
      </c>
      <c r="G61" s="141"/>
      <c r="H61" s="141"/>
      <c r="I61" s="141">
        <f>'SO02 1_N Pol'!G59</f>
        <v>0</v>
      </c>
      <c r="J61" s="137" t="str">
        <f>IF(I73=0,"",I61/I73*100)</f>
        <v/>
      </c>
    </row>
    <row r="62" spans="1:10" ht="36.75" customHeight="1" x14ac:dyDescent="0.2">
      <c r="A62" s="128"/>
      <c r="B62" s="133" t="s">
        <v>80</v>
      </c>
      <c r="C62" s="247" t="s">
        <v>81</v>
      </c>
      <c r="D62" s="248"/>
      <c r="E62" s="248"/>
      <c r="F62" s="140" t="s">
        <v>27</v>
      </c>
      <c r="G62" s="141"/>
      <c r="H62" s="141"/>
      <c r="I62" s="141">
        <f>'SO02 1_N Pol'!G73</f>
        <v>0</v>
      </c>
      <c r="J62" s="137" t="str">
        <f>IF(I73=0,"",I62/I73*100)</f>
        <v/>
      </c>
    </row>
    <row r="63" spans="1:10" ht="36.75" customHeight="1" x14ac:dyDescent="0.2">
      <c r="A63" s="128"/>
      <c r="B63" s="133" t="s">
        <v>82</v>
      </c>
      <c r="C63" s="247" t="s">
        <v>83</v>
      </c>
      <c r="D63" s="248"/>
      <c r="E63" s="248"/>
      <c r="F63" s="140" t="s">
        <v>27</v>
      </c>
      <c r="G63" s="141"/>
      <c r="H63" s="141"/>
      <c r="I63" s="141">
        <f>'SO02 1_N Pol'!G99</f>
        <v>0</v>
      </c>
      <c r="J63" s="137" t="str">
        <f>IF(I73=0,"",I63/I73*100)</f>
        <v/>
      </c>
    </row>
    <row r="64" spans="1:10" ht="36.75" customHeight="1" x14ac:dyDescent="0.2">
      <c r="A64" s="128"/>
      <c r="B64" s="133" t="s">
        <v>84</v>
      </c>
      <c r="C64" s="247" t="s">
        <v>85</v>
      </c>
      <c r="D64" s="248"/>
      <c r="E64" s="248"/>
      <c r="F64" s="140" t="s">
        <v>27</v>
      </c>
      <c r="G64" s="141"/>
      <c r="H64" s="141"/>
      <c r="I64" s="141">
        <f>'SO02 1_N Pol'!G103</f>
        <v>0</v>
      </c>
      <c r="J64" s="137" t="str">
        <f>IF(I73=0,"",I64/I73*100)</f>
        <v/>
      </c>
    </row>
    <row r="65" spans="1:10" ht="36.75" customHeight="1" x14ac:dyDescent="0.2">
      <c r="A65" s="128"/>
      <c r="B65" s="133" t="s">
        <v>86</v>
      </c>
      <c r="C65" s="247" t="s">
        <v>87</v>
      </c>
      <c r="D65" s="248"/>
      <c r="E65" s="248"/>
      <c r="F65" s="140" t="s">
        <v>27</v>
      </c>
      <c r="G65" s="141"/>
      <c r="H65" s="141"/>
      <c r="I65" s="141">
        <f>'SO02 1_N Pol'!G109</f>
        <v>0</v>
      </c>
      <c r="J65" s="137" t="str">
        <f>IF(I73=0,"",I65/I73*100)</f>
        <v/>
      </c>
    </row>
    <row r="66" spans="1:10" ht="36.75" customHeight="1" x14ac:dyDescent="0.2">
      <c r="A66" s="128"/>
      <c r="B66" s="133" t="s">
        <v>88</v>
      </c>
      <c r="C66" s="247" t="s">
        <v>89</v>
      </c>
      <c r="D66" s="248"/>
      <c r="E66" s="248"/>
      <c r="F66" s="140" t="s">
        <v>27</v>
      </c>
      <c r="G66" s="141"/>
      <c r="H66" s="141"/>
      <c r="I66" s="141">
        <f>'SO02 1_N Pol'!G121</f>
        <v>0</v>
      </c>
      <c r="J66" s="137" t="str">
        <f>IF(I73=0,"",I66/I73*100)</f>
        <v/>
      </c>
    </row>
    <row r="67" spans="1:10" ht="36.75" customHeight="1" x14ac:dyDescent="0.2">
      <c r="A67" s="128"/>
      <c r="B67" s="133" t="s">
        <v>90</v>
      </c>
      <c r="C67" s="247" t="s">
        <v>91</v>
      </c>
      <c r="D67" s="248"/>
      <c r="E67" s="248"/>
      <c r="F67" s="140" t="s">
        <v>27</v>
      </c>
      <c r="G67" s="141"/>
      <c r="H67" s="141"/>
      <c r="I67" s="141">
        <f>'SO02 1_N Pol'!G136</f>
        <v>0</v>
      </c>
      <c r="J67" s="137" t="str">
        <f>IF(I73=0,"",I67/I73*100)</f>
        <v/>
      </c>
    </row>
    <row r="68" spans="1:10" ht="36.75" customHeight="1" x14ac:dyDescent="0.2">
      <c r="A68" s="128"/>
      <c r="B68" s="133" t="s">
        <v>92</v>
      </c>
      <c r="C68" s="247" t="s">
        <v>93</v>
      </c>
      <c r="D68" s="248"/>
      <c r="E68" s="248"/>
      <c r="F68" s="140" t="s">
        <v>27</v>
      </c>
      <c r="G68" s="141"/>
      <c r="H68" s="141"/>
      <c r="I68" s="141">
        <f>'SO02 1_N Pol'!G139</f>
        <v>0</v>
      </c>
      <c r="J68" s="137" t="str">
        <f>IF(I73=0,"",I68/I73*100)</f>
        <v/>
      </c>
    </row>
    <row r="69" spans="1:10" ht="36.75" customHeight="1" x14ac:dyDescent="0.2">
      <c r="A69" s="128"/>
      <c r="B69" s="133" t="s">
        <v>94</v>
      </c>
      <c r="C69" s="247" t="s">
        <v>95</v>
      </c>
      <c r="D69" s="248"/>
      <c r="E69" s="248"/>
      <c r="F69" s="140" t="s">
        <v>27</v>
      </c>
      <c r="G69" s="141"/>
      <c r="H69" s="141"/>
      <c r="I69" s="141">
        <f>'SO02 1_N Pol'!G143</f>
        <v>0</v>
      </c>
      <c r="J69" s="137" t="str">
        <f>IF(I73=0,"",I69/I73*100)</f>
        <v/>
      </c>
    </row>
    <row r="70" spans="1:10" ht="36.75" customHeight="1" x14ac:dyDescent="0.2">
      <c r="A70" s="128"/>
      <c r="B70" s="133" t="s">
        <v>96</v>
      </c>
      <c r="C70" s="247" t="s">
        <v>97</v>
      </c>
      <c r="D70" s="248"/>
      <c r="E70" s="248"/>
      <c r="F70" s="140" t="s">
        <v>28</v>
      </c>
      <c r="G70" s="141"/>
      <c r="H70" s="141"/>
      <c r="I70" s="141">
        <f>'SO02 1_N Pol'!G148</f>
        <v>0</v>
      </c>
      <c r="J70" s="137" t="str">
        <f>IF(I73=0,"",I70/I73*100)</f>
        <v/>
      </c>
    </row>
    <row r="71" spans="1:10" ht="36.75" customHeight="1" x14ac:dyDescent="0.2">
      <c r="A71" s="128"/>
      <c r="B71" s="133" t="s">
        <v>98</v>
      </c>
      <c r="C71" s="247" t="s">
        <v>99</v>
      </c>
      <c r="D71" s="248"/>
      <c r="E71" s="248"/>
      <c r="F71" s="140" t="s">
        <v>100</v>
      </c>
      <c r="G71" s="141"/>
      <c r="H71" s="141"/>
      <c r="I71" s="141">
        <f>'SO02 1_N Pol'!G150</f>
        <v>0</v>
      </c>
      <c r="J71" s="137" t="str">
        <f>IF(I73=0,"",I71/I73*100)</f>
        <v/>
      </c>
    </row>
    <row r="72" spans="1:10" ht="36.75" customHeight="1" x14ac:dyDescent="0.2">
      <c r="A72" s="128"/>
      <c r="B72" s="133" t="s">
        <v>101</v>
      </c>
      <c r="C72" s="247" t="s">
        <v>29</v>
      </c>
      <c r="D72" s="248"/>
      <c r="E72" s="248"/>
      <c r="F72" s="140" t="s">
        <v>101</v>
      </c>
      <c r="G72" s="141"/>
      <c r="H72" s="141"/>
      <c r="I72" s="141">
        <f>'SO02 1_N Pol'!G157</f>
        <v>0</v>
      </c>
      <c r="J72" s="137" t="str">
        <f>IF(I73=0,"",I72/I73*100)</f>
        <v/>
      </c>
    </row>
    <row r="73" spans="1:10" ht="25.5" customHeight="1" x14ac:dyDescent="0.2">
      <c r="A73" s="129"/>
      <c r="B73" s="134" t="s">
        <v>1</v>
      </c>
      <c r="C73" s="135"/>
      <c r="D73" s="136"/>
      <c r="E73" s="136"/>
      <c r="F73" s="142"/>
      <c r="G73" s="143"/>
      <c r="H73" s="143"/>
      <c r="I73" s="143">
        <f>SUM(I49:I72)</f>
        <v>0</v>
      </c>
      <c r="J73" s="138">
        <f>SUM(J49:J72)</f>
        <v>0</v>
      </c>
    </row>
    <row r="74" spans="1:10" x14ac:dyDescent="0.2">
      <c r="F74" s="88"/>
      <c r="G74" s="88"/>
      <c r="H74" s="88"/>
      <c r="I74" s="88"/>
      <c r="J74" s="139"/>
    </row>
    <row r="75" spans="1:10" x14ac:dyDescent="0.2">
      <c r="F75" s="88"/>
      <c r="G75" s="88"/>
      <c r="H75" s="88"/>
      <c r="I75" s="88"/>
      <c r="J75" s="139"/>
    </row>
    <row r="76" spans="1:10" x14ac:dyDescent="0.2">
      <c r="F76" s="88"/>
      <c r="G76" s="88"/>
      <c r="H76" s="88"/>
      <c r="I76" s="88"/>
      <c r="J76" s="13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7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8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9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10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5" t="s">
        <v>7</v>
      </c>
      <c r="B1" s="265"/>
      <c r="C1" s="265"/>
      <c r="D1" s="265"/>
      <c r="E1" s="265"/>
      <c r="F1" s="265"/>
      <c r="G1" s="265"/>
      <c r="AG1" t="s">
        <v>103</v>
      </c>
    </row>
    <row r="2" spans="1:60" ht="24.95" customHeight="1" x14ac:dyDescent="0.2">
      <c r="A2" s="145" t="s">
        <v>8</v>
      </c>
      <c r="B2" s="49" t="s">
        <v>437</v>
      </c>
      <c r="C2" s="266" t="s">
        <v>439</v>
      </c>
      <c r="D2" s="267"/>
      <c r="E2" s="267"/>
      <c r="F2" s="267"/>
      <c r="G2" s="268"/>
      <c r="AG2" t="s">
        <v>104</v>
      </c>
    </row>
    <row r="3" spans="1:60" ht="24.95" customHeight="1" x14ac:dyDescent="0.2">
      <c r="A3" s="145" t="s">
        <v>9</v>
      </c>
      <c r="B3" s="49" t="s">
        <v>45</v>
      </c>
      <c r="C3" s="269" t="s">
        <v>432</v>
      </c>
      <c r="D3" s="267"/>
      <c r="E3" s="267"/>
      <c r="F3" s="267"/>
      <c r="G3" s="268"/>
      <c r="AC3" s="126" t="s">
        <v>104</v>
      </c>
      <c r="AG3" t="s">
        <v>105</v>
      </c>
    </row>
    <row r="4" spans="1:60" ht="24.95" customHeight="1" x14ac:dyDescent="0.2">
      <c r="A4" s="146" t="s">
        <v>10</v>
      </c>
      <c r="B4" s="195" t="s">
        <v>43</v>
      </c>
      <c r="C4" s="270" t="s">
        <v>433</v>
      </c>
      <c r="D4" s="271"/>
      <c r="E4" s="271"/>
      <c r="F4" s="271"/>
      <c r="G4" s="272"/>
      <c r="AG4" t="s">
        <v>106</v>
      </c>
    </row>
    <row r="5" spans="1:60" x14ac:dyDescent="0.2">
      <c r="D5" s="10"/>
    </row>
    <row r="6" spans="1:60" ht="38.25" x14ac:dyDescent="0.2">
      <c r="A6" s="148" t="s">
        <v>107</v>
      </c>
      <c r="B6" s="150" t="s">
        <v>108</v>
      </c>
      <c r="C6" s="150" t="s">
        <v>109</v>
      </c>
      <c r="D6" s="149" t="s">
        <v>110</v>
      </c>
      <c r="E6" s="148" t="s">
        <v>111</v>
      </c>
      <c r="F6" s="147" t="s">
        <v>112</v>
      </c>
      <c r="G6" s="148" t="s">
        <v>31</v>
      </c>
      <c r="H6" s="151" t="s">
        <v>32</v>
      </c>
      <c r="I6" s="151" t="s">
        <v>113</v>
      </c>
      <c r="J6" s="151" t="s">
        <v>33</v>
      </c>
      <c r="K6" s="151" t="s">
        <v>114</v>
      </c>
      <c r="L6" s="151" t="s">
        <v>115</v>
      </c>
      <c r="M6" s="151" t="s">
        <v>116</v>
      </c>
      <c r="N6" s="151" t="s">
        <v>117</v>
      </c>
      <c r="O6" s="151" t="s">
        <v>118</v>
      </c>
      <c r="P6" s="151" t="s">
        <v>119</v>
      </c>
      <c r="Q6" s="151" t="s">
        <v>120</v>
      </c>
      <c r="R6" s="151" t="s">
        <v>121</v>
      </c>
      <c r="S6" s="151" t="s">
        <v>122</v>
      </c>
      <c r="T6" s="151" t="s">
        <v>123</v>
      </c>
      <c r="U6" s="151" t="s">
        <v>124</v>
      </c>
      <c r="V6" s="151" t="s">
        <v>125</v>
      </c>
      <c r="W6" s="151" t="s">
        <v>126</v>
      </c>
      <c r="X6" s="151" t="s">
        <v>127</v>
      </c>
      <c r="Y6" s="151" t="s">
        <v>128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7" t="s">
        <v>129</v>
      </c>
      <c r="B8" s="168" t="s">
        <v>54</v>
      </c>
      <c r="C8" s="187" t="s">
        <v>55</v>
      </c>
      <c r="D8" s="169"/>
      <c r="E8" s="170"/>
      <c r="F8" s="171"/>
      <c r="G8" s="172">
        <f>SUMIF(AG9:AG9,"&lt;&gt;NOR",G9:G9)</f>
        <v>0</v>
      </c>
      <c r="H8" s="166"/>
      <c r="I8" s="166">
        <f>SUM(I9:I9)</f>
        <v>0</v>
      </c>
      <c r="J8" s="166"/>
      <c r="K8" s="166">
        <f>SUM(K9:K9)</f>
        <v>0</v>
      </c>
      <c r="L8" s="166"/>
      <c r="M8" s="166">
        <f>SUM(M9:M9)</f>
        <v>0</v>
      </c>
      <c r="N8" s="165"/>
      <c r="O8" s="165">
        <f>SUM(O9:O9)</f>
        <v>3.63</v>
      </c>
      <c r="P8" s="165"/>
      <c r="Q8" s="165">
        <f>SUM(Q9:Q9)</f>
        <v>0</v>
      </c>
      <c r="R8" s="166"/>
      <c r="S8" s="166"/>
      <c r="T8" s="166"/>
      <c r="U8" s="166"/>
      <c r="V8" s="166">
        <f>SUM(V9:V9)</f>
        <v>23.32</v>
      </c>
      <c r="W8" s="166"/>
      <c r="X8" s="166"/>
      <c r="Y8" s="166"/>
      <c r="AG8" t="s">
        <v>130</v>
      </c>
    </row>
    <row r="9" spans="1:60" outlineLevel="1" x14ac:dyDescent="0.2">
      <c r="A9" s="180">
        <v>1</v>
      </c>
      <c r="B9" s="181" t="s">
        <v>131</v>
      </c>
      <c r="C9" s="188" t="s">
        <v>132</v>
      </c>
      <c r="D9" s="182" t="s">
        <v>133</v>
      </c>
      <c r="E9" s="183">
        <v>35.008000000000003</v>
      </c>
      <c r="F9" s="184"/>
      <c r="G9" s="185">
        <f>ROUND(E9*F9,2)</f>
        <v>0</v>
      </c>
      <c r="H9" s="164"/>
      <c r="I9" s="163">
        <f>ROUND(E9*H9,2)</f>
        <v>0</v>
      </c>
      <c r="J9" s="164"/>
      <c r="K9" s="163">
        <f>ROUND(E9*J9,2)</f>
        <v>0</v>
      </c>
      <c r="L9" s="163">
        <v>21</v>
      </c>
      <c r="M9" s="163">
        <f>G9*(1+L9/100)</f>
        <v>0</v>
      </c>
      <c r="N9" s="162">
        <v>0.10366</v>
      </c>
      <c r="O9" s="162">
        <f>ROUND(E9*N9,2)</f>
        <v>3.63</v>
      </c>
      <c r="P9" s="162">
        <v>0</v>
      </c>
      <c r="Q9" s="162">
        <f>ROUND(E9*P9,2)</f>
        <v>0</v>
      </c>
      <c r="R9" s="163"/>
      <c r="S9" s="163" t="s">
        <v>134</v>
      </c>
      <c r="T9" s="163" t="s">
        <v>134</v>
      </c>
      <c r="U9" s="163">
        <v>0.66600000000000004</v>
      </c>
      <c r="V9" s="163">
        <f>ROUND(E9*U9,2)</f>
        <v>23.32</v>
      </c>
      <c r="W9" s="163"/>
      <c r="X9" s="163" t="s">
        <v>135</v>
      </c>
      <c r="Y9" s="163" t="s">
        <v>136</v>
      </c>
      <c r="Z9" s="152"/>
      <c r="AA9" s="152"/>
      <c r="AB9" s="152"/>
      <c r="AC9" s="152"/>
      <c r="AD9" s="152"/>
      <c r="AE9" s="152"/>
      <c r="AF9" s="152"/>
      <c r="AG9" s="152" t="s">
        <v>137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x14ac:dyDescent="0.2">
      <c r="A10" s="167" t="s">
        <v>129</v>
      </c>
      <c r="B10" s="168" t="s">
        <v>56</v>
      </c>
      <c r="C10" s="187" t="s">
        <v>57</v>
      </c>
      <c r="D10" s="169"/>
      <c r="E10" s="170"/>
      <c r="F10" s="171"/>
      <c r="G10" s="172">
        <f>SUMIF(AG11:AG14,"&lt;&gt;NOR",G11:G14)</f>
        <v>0</v>
      </c>
      <c r="H10" s="166"/>
      <c r="I10" s="166">
        <f>SUM(I11:I14)</f>
        <v>0</v>
      </c>
      <c r="J10" s="166"/>
      <c r="K10" s="166">
        <f>SUM(K11:K14)</f>
        <v>0</v>
      </c>
      <c r="L10" s="166"/>
      <c r="M10" s="166">
        <f>SUM(M11:M14)</f>
        <v>0</v>
      </c>
      <c r="N10" s="165"/>
      <c r="O10" s="165">
        <f>SUM(O11:O14)</f>
        <v>5.3100000000000005</v>
      </c>
      <c r="P10" s="165"/>
      <c r="Q10" s="165">
        <f>SUM(Q11:Q14)</f>
        <v>0</v>
      </c>
      <c r="R10" s="166"/>
      <c r="S10" s="166"/>
      <c r="T10" s="166"/>
      <c r="U10" s="166"/>
      <c r="V10" s="166">
        <f>SUM(V11:V14)</f>
        <v>144.51</v>
      </c>
      <c r="W10" s="166"/>
      <c r="X10" s="166"/>
      <c r="Y10" s="166"/>
      <c r="AG10" t="s">
        <v>130</v>
      </c>
    </row>
    <row r="11" spans="1:60" outlineLevel="1" x14ac:dyDescent="0.2">
      <c r="A11" s="180">
        <v>2</v>
      </c>
      <c r="B11" s="181" t="s">
        <v>138</v>
      </c>
      <c r="C11" s="188" t="s">
        <v>139</v>
      </c>
      <c r="D11" s="182" t="s">
        <v>140</v>
      </c>
      <c r="E11" s="183">
        <v>50</v>
      </c>
      <c r="F11" s="184"/>
      <c r="G11" s="185">
        <f>ROUND(E11*F11,2)</f>
        <v>0</v>
      </c>
      <c r="H11" s="164"/>
      <c r="I11" s="163">
        <f>ROUND(E11*H11,2)</f>
        <v>0</v>
      </c>
      <c r="J11" s="164"/>
      <c r="K11" s="163">
        <f>ROUND(E11*J11,2)</f>
        <v>0</v>
      </c>
      <c r="L11" s="163">
        <v>21</v>
      </c>
      <c r="M11" s="163">
        <f>G11*(1+L11/100)</f>
        <v>0</v>
      </c>
      <c r="N11" s="162">
        <v>2.7000000000000001E-3</v>
      </c>
      <c r="O11" s="162">
        <f>ROUND(E11*N11,2)</f>
        <v>0.14000000000000001</v>
      </c>
      <c r="P11" s="162">
        <v>0</v>
      </c>
      <c r="Q11" s="162">
        <f>ROUND(E11*P11,2)</f>
        <v>0</v>
      </c>
      <c r="R11" s="163"/>
      <c r="S11" s="163" t="s">
        <v>134</v>
      </c>
      <c r="T11" s="163" t="s">
        <v>134</v>
      </c>
      <c r="U11" s="163">
        <v>0.32179999999999997</v>
      </c>
      <c r="V11" s="163">
        <f>ROUND(E11*U11,2)</f>
        <v>16.09</v>
      </c>
      <c r="W11" s="163"/>
      <c r="X11" s="163" t="s">
        <v>135</v>
      </c>
      <c r="Y11" s="163" t="s">
        <v>136</v>
      </c>
      <c r="Z11" s="152"/>
      <c r="AA11" s="152"/>
      <c r="AB11" s="152"/>
      <c r="AC11" s="152"/>
      <c r="AD11" s="152"/>
      <c r="AE11" s="152"/>
      <c r="AF11" s="152"/>
      <c r="AG11" s="152" t="s">
        <v>141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 x14ac:dyDescent="0.2">
      <c r="A12" s="180">
        <v>3</v>
      </c>
      <c r="B12" s="181" t="s">
        <v>142</v>
      </c>
      <c r="C12" s="188" t="s">
        <v>143</v>
      </c>
      <c r="D12" s="182" t="s">
        <v>133</v>
      </c>
      <c r="E12" s="183">
        <v>135</v>
      </c>
      <c r="F12" s="184"/>
      <c r="G12" s="185">
        <f>ROUND(E12*F12,2)</f>
        <v>0</v>
      </c>
      <c r="H12" s="164"/>
      <c r="I12" s="163">
        <f>ROUND(E12*H12,2)</f>
        <v>0</v>
      </c>
      <c r="J12" s="164"/>
      <c r="K12" s="163">
        <f>ROUND(E12*J12,2)</f>
        <v>0</v>
      </c>
      <c r="L12" s="163">
        <v>21</v>
      </c>
      <c r="M12" s="163">
        <f>G12*(1+L12/100)</f>
        <v>0</v>
      </c>
      <c r="N12" s="162">
        <v>1.184E-2</v>
      </c>
      <c r="O12" s="162">
        <f>ROUND(E12*N12,2)</f>
        <v>1.6</v>
      </c>
      <c r="P12" s="162">
        <v>0</v>
      </c>
      <c r="Q12" s="162">
        <f>ROUND(E12*P12,2)</f>
        <v>0</v>
      </c>
      <c r="R12" s="163"/>
      <c r="S12" s="163" t="s">
        <v>134</v>
      </c>
      <c r="T12" s="163" t="s">
        <v>134</v>
      </c>
      <c r="U12" s="163">
        <v>0.38947999999999999</v>
      </c>
      <c r="V12" s="163">
        <f>ROUND(E12*U12,2)</f>
        <v>52.58</v>
      </c>
      <c r="W12" s="163"/>
      <c r="X12" s="163" t="s">
        <v>135</v>
      </c>
      <c r="Y12" s="163" t="s">
        <v>136</v>
      </c>
      <c r="Z12" s="152"/>
      <c r="AA12" s="152"/>
      <c r="AB12" s="152"/>
      <c r="AC12" s="152"/>
      <c r="AD12" s="152"/>
      <c r="AE12" s="152"/>
      <c r="AF12" s="152"/>
      <c r="AG12" s="152" t="s">
        <v>141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22.5" outlineLevel="1" x14ac:dyDescent="0.2">
      <c r="A13" s="180">
        <v>4</v>
      </c>
      <c r="B13" s="181" t="s">
        <v>144</v>
      </c>
      <c r="C13" s="188" t="s">
        <v>145</v>
      </c>
      <c r="D13" s="182" t="s">
        <v>133</v>
      </c>
      <c r="E13" s="183">
        <v>30</v>
      </c>
      <c r="F13" s="184"/>
      <c r="G13" s="185">
        <f>ROUND(E13*F13,2)</f>
        <v>0</v>
      </c>
      <c r="H13" s="164"/>
      <c r="I13" s="163">
        <f>ROUND(E13*H13,2)</f>
        <v>0</v>
      </c>
      <c r="J13" s="164"/>
      <c r="K13" s="163">
        <f>ROUND(E13*J13,2)</f>
        <v>0</v>
      </c>
      <c r="L13" s="163">
        <v>21</v>
      </c>
      <c r="M13" s="163">
        <f>G13*(1+L13/100)</f>
        <v>0</v>
      </c>
      <c r="N13" s="162">
        <v>6.8000000000000005E-2</v>
      </c>
      <c r="O13" s="162">
        <f>ROUND(E13*N13,2)</f>
        <v>2.04</v>
      </c>
      <c r="P13" s="162">
        <v>0</v>
      </c>
      <c r="Q13" s="162">
        <f>ROUND(E13*P13,2)</f>
        <v>0</v>
      </c>
      <c r="R13" s="163"/>
      <c r="S13" s="163" t="s">
        <v>134</v>
      </c>
      <c r="T13" s="163" t="s">
        <v>134</v>
      </c>
      <c r="U13" s="163">
        <v>0.71397999999999995</v>
      </c>
      <c r="V13" s="163">
        <f>ROUND(E13*U13,2)</f>
        <v>21.42</v>
      </c>
      <c r="W13" s="163"/>
      <c r="X13" s="163" t="s">
        <v>135</v>
      </c>
      <c r="Y13" s="163" t="s">
        <v>136</v>
      </c>
      <c r="Z13" s="152"/>
      <c r="AA13" s="152"/>
      <c r="AB13" s="152"/>
      <c r="AC13" s="152"/>
      <c r="AD13" s="152"/>
      <c r="AE13" s="152"/>
      <c r="AF13" s="152"/>
      <c r="AG13" s="152" t="s">
        <v>141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2.5" outlineLevel="1" x14ac:dyDescent="0.2">
      <c r="A14" s="180">
        <v>5</v>
      </c>
      <c r="B14" s="181" t="s">
        <v>146</v>
      </c>
      <c r="C14" s="188" t="s">
        <v>147</v>
      </c>
      <c r="D14" s="182" t="s">
        <v>133</v>
      </c>
      <c r="E14" s="183">
        <v>92.912000000000006</v>
      </c>
      <c r="F14" s="184"/>
      <c r="G14" s="185">
        <f>ROUND(E14*F14,2)</f>
        <v>0</v>
      </c>
      <c r="H14" s="164"/>
      <c r="I14" s="163">
        <f>ROUND(E14*H14,2)</f>
        <v>0</v>
      </c>
      <c r="J14" s="164"/>
      <c r="K14" s="163">
        <f>ROUND(E14*J14,2)</f>
        <v>0</v>
      </c>
      <c r="L14" s="163">
        <v>21</v>
      </c>
      <c r="M14" s="163">
        <f>G14*(1+L14/100)</f>
        <v>0</v>
      </c>
      <c r="N14" s="162">
        <v>1.6459999999999999E-2</v>
      </c>
      <c r="O14" s="162">
        <f>ROUND(E14*N14,2)</f>
        <v>1.53</v>
      </c>
      <c r="P14" s="162">
        <v>0</v>
      </c>
      <c r="Q14" s="162">
        <f>ROUND(E14*P14,2)</f>
        <v>0</v>
      </c>
      <c r="R14" s="163"/>
      <c r="S14" s="163" t="s">
        <v>134</v>
      </c>
      <c r="T14" s="163" t="s">
        <v>134</v>
      </c>
      <c r="U14" s="163">
        <v>0.58574999999999999</v>
      </c>
      <c r="V14" s="163">
        <f>ROUND(E14*U14,2)</f>
        <v>54.42</v>
      </c>
      <c r="W14" s="163"/>
      <c r="X14" s="163" t="s">
        <v>135</v>
      </c>
      <c r="Y14" s="163" t="s">
        <v>136</v>
      </c>
      <c r="Z14" s="152"/>
      <c r="AA14" s="152"/>
      <c r="AB14" s="152"/>
      <c r="AC14" s="152"/>
      <c r="AD14" s="152"/>
      <c r="AE14" s="152"/>
      <c r="AF14" s="152"/>
      <c r="AG14" s="152" t="s">
        <v>141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x14ac:dyDescent="0.2">
      <c r="A15" s="167" t="s">
        <v>129</v>
      </c>
      <c r="B15" s="168" t="s">
        <v>58</v>
      </c>
      <c r="C15" s="187" t="s">
        <v>59</v>
      </c>
      <c r="D15" s="169"/>
      <c r="E15" s="170"/>
      <c r="F15" s="171"/>
      <c r="G15" s="172">
        <f>SUMIF(AG16:AG17,"&lt;&gt;NOR",G16:G17)</f>
        <v>0</v>
      </c>
      <c r="H15" s="166"/>
      <c r="I15" s="166">
        <f>SUM(I16:I17)</f>
        <v>0</v>
      </c>
      <c r="J15" s="166"/>
      <c r="K15" s="166">
        <f>SUM(K16:K17)</f>
        <v>0</v>
      </c>
      <c r="L15" s="166"/>
      <c r="M15" s="166">
        <f>SUM(M16:M17)</f>
        <v>0</v>
      </c>
      <c r="N15" s="165"/>
      <c r="O15" s="165">
        <f>SUM(O16:O17)</f>
        <v>1.35</v>
      </c>
      <c r="P15" s="165"/>
      <c r="Q15" s="165">
        <f>SUM(Q16:Q17)</f>
        <v>0</v>
      </c>
      <c r="R15" s="166"/>
      <c r="S15" s="166"/>
      <c r="T15" s="166"/>
      <c r="U15" s="166"/>
      <c r="V15" s="166">
        <f>SUM(V16:V17)</f>
        <v>7.9799999999999995</v>
      </c>
      <c r="W15" s="166"/>
      <c r="X15" s="166"/>
      <c r="Y15" s="166"/>
      <c r="AG15" t="s">
        <v>130</v>
      </c>
    </row>
    <row r="16" spans="1:60" ht="22.5" outlineLevel="1" x14ac:dyDescent="0.2">
      <c r="A16" s="180">
        <v>6</v>
      </c>
      <c r="B16" s="181" t="s">
        <v>148</v>
      </c>
      <c r="C16" s="188" t="s">
        <v>149</v>
      </c>
      <c r="D16" s="182" t="s">
        <v>150</v>
      </c>
      <c r="E16" s="183">
        <v>10</v>
      </c>
      <c r="F16" s="184"/>
      <c r="G16" s="185">
        <f>ROUND(E16*F16,2)</f>
        <v>0</v>
      </c>
      <c r="H16" s="164"/>
      <c r="I16" s="163">
        <f>ROUND(E16*H16,2)</f>
        <v>0</v>
      </c>
      <c r="J16" s="164"/>
      <c r="K16" s="163">
        <f>ROUND(E16*J16,2)</f>
        <v>0</v>
      </c>
      <c r="L16" s="163">
        <v>21</v>
      </c>
      <c r="M16" s="163">
        <f>G16*(1+L16/100)</f>
        <v>0</v>
      </c>
      <c r="N16" s="162">
        <v>0</v>
      </c>
      <c r="O16" s="162">
        <f>ROUND(E16*N16,2)</f>
        <v>0</v>
      </c>
      <c r="P16" s="162">
        <v>0</v>
      </c>
      <c r="Q16" s="162">
        <f>ROUND(E16*P16,2)</f>
        <v>0</v>
      </c>
      <c r="R16" s="163"/>
      <c r="S16" s="163" t="s">
        <v>134</v>
      </c>
      <c r="T16" s="163" t="s">
        <v>134</v>
      </c>
      <c r="U16" s="163">
        <v>5.0999999999999997E-2</v>
      </c>
      <c r="V16" s="163">
        <f>ROUND(E16*U16,2)</f>
        <v>0.51</v>
      </c>
      <c r="W16" s="163"/>
      <c r="X16" s="163" t="s">
        <v>135</v>
      </c>
      <c r="Y16" s="163" t="s">
        <v>136</v>
      </c>
      <c r="Z16" s="152"/>
      <c r="AA16" s="152"/>
      <c r="AB16" s="152"/>
      <c r="AC16" s="152"/>
      <c r="AD16" s="152"/>
      <c r="AE16" s="152"/>
      <c r="AF16" s="152"/>
      <c r="AG16" s="152" t="s">
        <v>151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80">
        <v>7</v>
      </c>
      <c r="B17" s="181" t="s">
        <v>152</v>
      </c>
      <c r="C17" s="188" t="s">
        <v>153</v>
      </c>
      <c r="D17" s="182" t="s">
        <v>133</v>
      </c>
      <c r="E17" s="183">
        <v>20.457799999999999</v>
      </c>
      <c r="F17" s="184"/>
      <c r="G17" s="185">
        <f>ROUND(E17*F17,2)</f>
        <v>0</v>
      </c>
      <c r="H17" s="164"/>
      <c r="I17" s="163">
        <f>ROUND(E17*H17,2)</f>
        <v>0</v>
      </c>
      <c r="J17" s="164"/>
      <c r="K17" s="163">
        <f>ROUND(E17*J17,2)</f>
        <v>0</v>
      </c>
      <c r="L17" s="163">
        <v>21</v>
      </c>
      <c r="M17" s="163">
        <f>G17*(1+L17/100)</f>
        <v>0</v>
      </c>
      <c r="N17" s="162">
        <v>6.615E-2</v>
      </c>
      <c r="O17" s="162">
        <f>ROUND(E17*N17,2)</f>
        <v>1.35</v>
      </c>
      <c r="P17" s="162">
        <v>0</v>
      </c>
      <c r="Q17" s="162">
        <f>ROUND(E17*P17,2)</f>
        <v>0</v>
      </c>
      <c r="R17" s="163"/>
      <c r="S17" s="163" t="s">
        <v>134</v>
      </c>
      <c r="T17" s="163" t="s">
        <v>134</v>
      </c>
      <c r="U17" s="163">
        <v>0.36499999999999999</v>
      </c>
      <c r="V17" s="163">
        <f>ROUND(E17*U17,2)</f>
        <v>7.47</v>
      </c>
      <c r="W17" s="163"/>
      <c r="X17" s="163" t="s">
        <v>135</v>
      </c>
      <c r="Y17" s="163" t="s">
        <v>136</v>
      </c>
      <c r="Z17" s="152"/>
      <c r="AA17" s="152"/>
      <c r="AB17" s="152"/>
      <c r="AC17" s="152"/>
      <c r="AD17" s="152"/>
      <c r="AE17" s="152"/>
      <c r="AF17" s="152"/>
      <c r="AG17" s="152" t="s">
        <v>137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x14ac:dyDescent="0.2">
      <c r="A18" s="167" t="s">
        <v>129</v>
      </c>
      <c r="B18" s="168" t="s">
        <v>60</v>
      </c>
      <c r="C18" s="187" t="s">
        <v>61</v>
      </c>
      <c r="D18" s="169"/>
      <c r="E18" s="170"/>
      <c r="F18" s="171"/>
      <c r="G18" s="172">
        <f>SUMIF(AG19:AG19,"&lt;&gt;NOR",G19:G19)</f>
        <v>0</v>
      </c>
      <c r="H18" s="166"/>
      <c r="I18" s="166">
        <f>SUM(I19:I19)</f>
        <v>0</v>
      </c>
      <c r="J18" s="166"/>
      <c r="K18" s="166">
        <f>SUM(K19:K19)</f>
        <v>0</v>
      </c>
      <c r="L18" s="166"/>
      <c r="M18" s="166">
        <f>SUM(M19:M19)</f>
        <v>0</v>
      </c>
      <c r="N18" s="165"/>
      <c r="O18" s="165">
        <f>SUM(O19:O19)</f>
        <v>0.13</v>
      </c>
      <c r="P18" s="165"/>
      <c r="Q18" s="165">
        <f>SUM(Q19:Q19)</f>
        <v>0</v>
      </c>
      <c r="R18" s="166"/>
      <c r="S18" s="166"/>
      <c r="T18" s="166"/>
      <c r="U18" s="166"/>
      <c r="V18" s="166">
        <f>SUM(V19:V19)</f>
        <v>4.1900000000000004</v>
      </c>
      <c r="W18" s="166"/>
      <c r="X18" s="166"/>
      <c r="Y18" s="166"/>
      <c r="AG18" t="s">
        <v>130</v>
      </c>
    </row>
    <row r="19" spans="1:60" ht="22.5" outlineLevel="1" x14ac:dyDescent="0.2">
      <c r="A19" s="180">
        <v>8</v>
      </c>
      <c r="B19" s="181" t="s">
        <v>154</v>
      </c>
      <c r="C19" s="188" t="s">
        <v>155</v>
      </c>
      <c r="D19" s="182" t="s">
        <v>140</v>
      </c>
      <c r="E19" s="183">
        <v>2</v>
      </c>
      <c r="F19" s="184"/>
      <c r="G19" s="185">
        <f>ROUND(E19*F19,2)</f>
        <v>0</v>
      </c>
      <c r="H19" s="164"/>
      <c r="I19" s="163">
        <f>ROUND(E19*H19,2)</f>
        <v>0</v>
      </c>
      <c r="J19" s="164"/>
      <c r="K19" s="163">
        <f>ROUND(E19*J19,2)</f>
        <v>0</v>
      </c>
      <c r="L19" s="163">
        <v>21</v>
      </c>
      <c r="M19" s="163">
        <f>G19*(1+L19/100)</f>
        <v>0</v>
      </c>
      <c r="N19" s="162">
        <v>6.4710000000000004E-2</v>
      </c>
      <c r="O19" s="162">
        <f>ROUND(E19*N19,2)</f>
        <v>0.13</v>
      </c>
      <c r="P19" s="162">
        <v>0</v>
      </c>
      <c r="Q19" s="162">
        <f>ROUND(E19*P19,2)</f>
        <v>0</v>
      </c>
      <c r="R19" s="163"/>
      <c r="S19" s="163" t="s">
        <v>134</v>
      </c>
      <c r="T19" s="163" t="s">
        <v>134</v>
      </c>
      <c r="U19" s="163">
        <v>2.097</v>
      </c>
      <c r="V19" s="163">
        <f>ROUND(E19*U19,2)</f>
        <v>4.1900000000000004</v>
      </c>
      <c r="W19" s="163"/>
      <c r="X19" s="163" t="s">
        <v>135</v>
      </c>
      <c r="Y19" s="163" t="s">
        <v>136</v>
      </c>
      <c r="Z19" s="152"/>
      <c r="AA19" s="152"/>
      <c r="AB19" s="152"/>
      <c r="AC19" s="152"/>
      <c r="AD19" s="152"/>
      <c r="AE19" s="152"/>
      <c r="AF19" s="152"/>
      <c r="AG19" s="152" t="s">
        <v>141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7" t="s">
        <v>129</v>
      </c>
      <c r="B20" s="168" t="s">
        <v>62</v>
      </c>
      <c r="C20" s="187" t="s">
        <v>63</v>
      </c>
      <c r="D20" s="169"/>
      <c r="E20" s="170"/>
      <c r="F20" s="171"/>
      <c r="G20" s="172">
        <f>SUMIF(AG21:AG21,"&lt;&gt;NOR",G21:G21)</f>
        <v>0</v>
      </c>
      <c r="H20" s="166"/>
      <c r="I20" s="166">
        <f>SUM(I21:I21)</f>
        <v>0</v>
      </c>
      <c r="J20" s="166"/>
      <c r="K20" s="166">
        <f>SUM(K21:K21)</f>
        <v>0</v>
      </c>
      <c r="L20" s="166"/>
      <c r="M20" s="166">
        <f>SUM(M21:M21)</f>
        <v>0</v>
      </c>
      <c r="N20" s="165"/>
      <c r="O20" s="165">
        <f>SUM(O21:O21)</f>
        <v>0.24</v>
      </c>
      <c r="P20" s="165"/>
      <c r="Q20" s="165">
        <f>SUM(Q21:Q21)</f>
        <v>0</v>
      </c>
      <c r="R20" s="166"/>
      <c r="S20" s="166"/>
      <c r="T20" s="166"/>
      <c r="U20" s="166"/>
      <c r="V20" s="166">
        <f>SUM(V21:V21)</f>
        <v>32.1</v>
      </c>
      <c r="W20" s="166"/>
      <c r="X20" s="166"/>
      <c r="Y20" s="166"/>
      <c r="AG20" t="s">
        <v>130</v>
      </c>
    </row>
    <row r="21" spans="1:60" outlineLevel="1" x14ac:dyDescent="0.2">
      <c r="A21" s="180">
        <v>9</v>
      </c>
      <c r="B21" s="181" t="s">
        <v>156</v>
      </c>
      <c r="C21" s="188" t="s">
        <v>157</v>
      </c>
      <c r="D21" s="182" t="s">
        <v>133</v>
      </c>
      <c r="E21" s="183">
        <v>150</v>
      </c>
      <c r="F21" s="184"/>
      <c r="G21" s="185">
        <f>ROUND(E21*F21,2)</f>
        <v>0</v>
      </c>
      <c r="H21" s="164"/>
      <c r="I21" s="163">
        <f>ROUND(E21*H21,2)</f>
        <v>0</v>
      </c>
      <c r="J21" s="164"/>
      <c r="K21" s="163">
        <f>ROUND(E21*J21,2)</f>
        <v>0</v>
      </c>
      <c r="L21" s="163">
        <v>21</v>
      </c>
      <c r="M21" s="163">
        <f>G21*(1+L21/100)</f>
        <v>0</v>
      </c>
      <c r="N21" s="162">
        <v>1.58E-3</v>
      </c>
      <c r="O21" s="162">
        <f>ROUND(E21*N21,2)</f>
        <v>0.24</v>
      </c>
      <c r="P21" s="162">
        <v>0</v>
      </c>
      <c r="Q21" s="162">
        <f>ROUND(E21*P21,2)</f>
        <v>0</v>
      </c>
      <c r="R21" s="163"/>
      <c r="S21" s="163" t="s">
        <v>134</v>
      </c>
      <c r="T21" s="163" t="s">
        <v>134</v>
      </c>
      <c r="U21" s="163">
        <v>0.214</v>
      </c>
      <c r="V21" s="163">
        <f>ROUND(E21*U21,2)</f>
        <v>32.1</v>
      </c>
      <c r="W21" s="163"/>
      <c r="X21" s="163" t="s">
        <v>135</v>
      </c>
      <c r="Y21" s="163" t="s">
        <v>136</v>
      </c>
      <c r="Z21" s="152"/>
      <c r="AA21" s="152"/>
      <c r="AB21" s="152"/>
      <c r="AC21" s="152"/>
      <c r="AD21" s="152"/>
      <c r="AE21" s="152"/>
      <c r="AF21" s="152"/>
      <c r="AG21" s="152" t="s">
        <v>141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5.5" x14ac:dyDescent="0.2">
      <c r="A22" s="167" t="s">
        <v>129</v>
      </c>
      <c r="B22" s="168" t="s">
        <v>64</v>
      </c>
      <c r="C22" s="187" t="s">
        <v>65</v>
      </c>
      <c r="D22" s="169"/>
      <c r="E22" s="170"/>
      <c r="F22" s="171"/>
      <c r="G22" s="172">
        <f>SUMIF(AG23:AG24,"&lt;&gt;NOR",G23:G24)</f>
        <v>0</v>
      </c>
      <c r="H22" s="166"/>
      <c r="I22" s="166">
        <f>SUM(I23:I24)</f>
        <v>0</v>
      </c>
      <c r="J22" s="166"/>
      <c r="K22" s="166">
        <f>SUM(K23:K24)</f>
        <v>0</v>
      </c>
      <c r="L22" s="166"/>
      <c r="M22" s="166">
        <f>SUM(M23:M24)</f>
        <v>0</v>
      </c>
      <c r="N22" s="165"/>
      <c r="O22" s="165">
        <f>SUM(O23:O24)</f>
        <v>0.01</v>
      </c>
      <c r="P22" s="165"/>
      <c r="Q22" s="165">
        <f>SUM(Q23:Q24)</f>
        <v>0</v>
      </c>
      <c r="R22" s="166"/>
      <c r="S22" s="166"/>
      <c r="T22" s="166"/>
      <c r="U22" s="166"/>
      <c r="V22" s="166">
        <f>SUM(V23:V24)</f>
        <v>46.2</v>
      </c>
      <c r="W22" s="166"/>
      <c r="X22" s="166"/>
      <c r="Y22" s="166"/>
      <c r="AG22" t="s">
        <v>130</v>
      </c>
    </row>
    <row r="23" spans="1:60" outlineLevel="1" x14ac:dyDescent="0.2">
      <c r="A23" s="180">
        <v>10</v>
      </c>
      <c r="B23" s="181" t="s">
        <v>158</v>
      </c>
      <c r="C23" s="188" t="s">
        <v>159</v>
      </c>
      <c r="D23" s="182" t="s">
        <v>133</v>
      </c>
      <c r="E23" s="183">
        <v>150</v>
      </c>
      <c r="F23" s="184"/>
      <c r="G23" s="185">
        <f>ROUND(E23*F23,2)</f>
        <v>0</v>
      </c>
      <c r="H23" s="164"/>
      <c r="I23" s="163">
        <f>ROUND(E23*H23,2)</f>
        <v>0</v>
      </c>
      <c r="J23" s="164"/>
      <c r="K23" s="163">
        <f>ROUND(E23*J23,2)</f>
        <v>0</v>
      </c>
      <c r="L23" s="163">
        <v>21</v>
      </c>
      <c r="M23" s="163">
        <f>G23*(1+L23/100)</f>
        <v>0</v>
      </c>
      <c r="N23" s="162">
        <v>4.0000000000000003E-5</v>
      </c>
      <c r="O23" s="162">
        <f>ROUND(E23*N23,2)</f>
        <v>0.01</v>
      </c>
      <c r="P23" s="162">
        <v>0</v>
      </c>
      <c r="Q23" s="162">
        <f>ROUND(E23*P23,2)</f>
        <v>0</v>
      </c>
      <c r="R23" s="163"/>
      <c r="S23" s="163" t="s">
        <v>134</v>
      </c>
      <c r="T23" s="163" t="s">
        <v>134</v>
      </c>
      <c r="U23" s="163">
        <v>0.308</v>
      </c>
      <c r="V23" s="163">
        <f>ROUND(E23*U23,2)</f>
        <v>46.2</v>
      </c>
      <c r="W23" s="163"/>
      <c r="X23" s="163" t="s">
        <v>135</v>
      </c>
      <c r="Y23" s="163" t="s">
        <v>136</v>
      </c>
      <c r="Z23" s="152"/>
      <c r="AA23" s="152"/>
      <c r="AB23" s="152"/>
      <c r="AC23" s="152"/>
      <c r="AD23" s="152"/>
      <c r="AE23" s="152"/>
      <c r="AF23" s="152"/>
      <c r="AG23" s="152" t="s">
        <v>141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80">
        <v>11</v>
      </c>
      <c r="B24" s="181" t="s">
        <v>160</v>
      </c>
      <c r="C24" s="188" t="s">
        <v>161</v>
      </c>
      <c r="D24" s="182" t="s">
        <v>133</v>
      </c>
      <c r="E24" s="183">
        <v>25</v>
      </c>
      <c r="F24" s="184"/>
      <c r="G24" s="185">
        <f>ROUND(E24*F24,2)</f>
        <v>0</v>
      </c>
      <c r="H24" s="164"/>
      <c r="I24" s="163">
        <f>ROUND(E24*H24,2)</f>
        <v>0</v>
      </c>
      <c r="J24" s="164"/>
      <c r="K24" s="163">
        <f>ROUND(E24*J24,2)</f>
        <v>0</v>
      </c>
      <c r="L24" s="163">
        <v>21</v>
      </c>
      <c r="M24" s="163">
        <f>G24*(1+L24/100)</f>
        <v>0</v>
      </c>
      <c r="N24" s="162">
        <v>0</v>
      </c>
      <c r="O24" s="162">
        <f>ROUND(E24*N24,2)</f>
        <v>0</v>
      </c>
      <c r="P24" s="162">
        <v>0</v>
      </c>
      <c r="Q24" s="162">
        <f>ROUND(E24*P24,2)</f>
        <v>0</v>
      </c>
      <c r="R24" s="163"/>
      <c r="S24" s="163" t="s">
        <v>162</v>
      </c>
      <c r="T24" s="163" t="s">
        <v>163</v>
      </c>
      <c r="U24" s="163">
        <v>0</v>
      </c>
      <c r="V24" s="163">
        <f>ROUND(E24*U24,2)</f>
        <v>0</v>
      </c>
      <c r="W24" s="163"/>
      <c r="X24" s="163" t="s">
        <v>135</v>
      </c>
      <c r="Y24" s="163" t="s">
        <v>136</v>
      </c>
      <c r="Z24" s="152"/>
      <c r="AA24" s="152"/>
      <c r="AB24" s="152"/>
      <c r="AC24" s="152"/>
      <c r="AD24" s="152"/>
      <c r="AE24" s="152"/>
      <c r="AF24" s="152"/>
      <c r="AG24" s="152" t="s">
        <v>141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67" t="s">
        <v>129</v>
      </c>
      <c r="B25" s="168" t="s">
        <v>66</v>
      </c>
      <c r="C25" s="187" t="s">
        <v>67</v>
      </c>
      <c r="D25" s="169"/>
      <c r="E25" s="170"/>
      <c r="F25" s="171"/>
      <c r="G25" s="172">
        <f>SUMIF(AG26:AG36,"&lt;&gt;NOR",G26:G36)</f>
        <v>0</v>
      </c>
      <c r="H25" s="166"/>
      <c r="I25" s="166">
        <f>SUM(I26:I36)</f>
        <v>0</v>
      </c>
      <c r="J25" s="166"/>
      <c r="K25" s="166">
        <f>SUM(K26:K36)</f>
        <v>0</v>
      </c>
      <c r="L25" s="166"/>
      <c r="M25" s="166">
        <f>SUM(M26:M36)</f>
        <v>0</v>
      </c>
      <c r="N25" s="165"/>
      <c r="O25" s="165">
        <f>SUM(O26:O36)</f>
        <v>0.04</v>
      </c>
      <c r="P25" s="165"/>
      <c r="Q25" s="165">
        <f>SUM(Q26:Q36)</f>
        <v>18.309999999999995</v>
      </c>
      <c r="R25" s="166"/>
      <c r="S25" s="166"/>
      <c r="T25" s="166"/>
      <c r="U25" s="166"/>
      <c r="V25" s="166">
        <f>SUM(V26:V36)</f>
        <v>272.59999999999997</v>
      </c>
      <c r="W25" s="166"/>
      <c r="X25" s="166"/>
      <c r="Y25" s="166"/>
      <c r="AG25" t="s">
        <v>130</v>
      </c>
    </row>
    <row r="26" spans="1:60" outlineLevel="1" x14ac:dyDescent="0.2">
      <c r="A26" s="180">
        <v>12</v>
      </c>
      <c r="B26" s="181" t="s">
        <v>164</v>
      </c>
      <c r="C26" s="188" t="s">
        <v>165</v>
      </c>
      <c r="D26" s="182" t="s">
        <v>150</v>
      </c>
      <c r="E26" s="183">
        <v>22</v>
      </c>
      <c r="F26" s="184"/>
      <c r="G26" s="185">
        <f t="shared" ref="G26:G36" si="0">ROUND(E26*F26,2)</f>
        <v>0</v>
      </c>
      <c r="H26" s="164"/>
      <c r="I26" s="163">
        <f t="shared" ref="I26:I36" si="1">ROUND(E26*H26,2)</f>
        <v>0</v>
      </c>
      <c r="J26" s="164"/>
      <c r="K26" s="163">
        <f t="shared" ref="K26:K36" si="2">ROUND(E26*J26,2)</f>
        <v>0</v>
      </c>
      <c r="L26" s="163">
        <v>21</v>
      </c>
      <c r="M26" s="163">
        <f t="shared" ref="M26:M36" si="3">G26*(1+L26/100)</f>
        <v>0</v>
      </c>
      <c r="N26" s="162">
        <v>0</v>
      </c>
      <c r="O26" s="162">
        <f t="shared" ref="O26:O36" si="4">ROUND(E26*N26,2)</f>
        <v>0</v>
      </c>
      <c r="P26" s="162">
        <v>4.6000000000000001E-4</v>
      </c>
      <c r="Q26" s="162">
        <f t="shared" ref="Q26:Q36" si="5">ROUND(E26*P26,2)</f>
        <v>0.01</v>
      </c>
      <c r="R26" s="163"/>
      <c r="S26" s="163" t="s">
        <v>134</v>
      </c>
      <c r="T26" s="163" t="s">
        <v>134</v>
      </c>
      <c r="U26" s="163">
        <v>1</v>
      </c>
      <c r="V26" s="163">
        <f t="shared" ref="V26:V36" si="6">ROUND(E26*U26,2)</f>
        <v>22</v>
      </c>
      <c r="W26" s="163"/>
      <c r="X26" s="163" t="s">
        <v>135</v>
      </c>
      <c r="Y26" s="163" t="s">
        <v>136</v>
      </c>
      <c r="Z26" s="152"/>
      <c r="AA26" s="152"/>
      <c r="AB26" s="152"/>
      <c r="AC26" s="152"/>
      <c r="AD26" s="152"/>
      <c r="AE26" s="152"/>
      <c r="AF26" s="152"/>
      <c r="AG26" s="152" t="s">
        <v>137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80">
        <v>13</v>
      </c>
      <c r="B27" s="181" t="s">
        <v>166</v>
      </c>
      <c r="C27" s="188" t="s">
        <v>167</v>
      </c>
      <c r="D27" s="182" t="s">
        <v>168</v>
      </c>
      <c r="E27" s="183">
        <v>0.33</v>
      </c>
      <c r="F27" s="184"/>
      <c r="G27" s="185">
        <f t="shared" si="0"/>
        <v>0</v>
      </c>
      <c r="H27" s="164"/>
      <c r="I27" s="163">
        <f t="shared" si="1"/>
        <v>0</v>
      </c>
      <c r="J27" s="164"/>
      <c r="K27" s="163">
        <f t="shared" si="2"/>
        <v>0</v>
      </c>
      <c r="L27" s="163">
        <v>21</v>
      </c>
      <c r="M27" s="163">
        <f t="shared" si="3"/>
        <v>0</v>
      </c>
      <c r="N27" s="162">
        <v>0</v>
      </c>
      <c r="O27" s="162">
        <f t="shared" si="4"/>
        <v>0</v>
      </c>
      <c r="P27" s="162">
        <v>2.2000000000000002</v>
      </c>
      <c r="Q27" s="162">
        <f t="shared" si="5"/>
        <v>0.73</v>
      </c>
      <c r="R27" s="163"/>
      <c r="S27" s="163" t="s">
        <v>134</v>
      </c>
      <c r="T27" s="163" t="s">
        <v>134</v>
      </c>
      <c r="U27" s="163">
        <v>14.85</v>
      </c>
      <c r="V27" s="163">
        <f t="shared" si="6"/>
        <v>4.9000000000000004</v>
      </c>
      <c r="W27" s="163"/>
      <c r="X27" s="163" t="s">
        <v>135</v>
      </c>
      <c r="Y27" s="163" t="s">
        <v>136</v>
      </c>
      <c r="Z27" s="152"/>
      <c r="AA27" s="152"/>
      <c r="AB27" s="152"/>
      <c r="AC27" s="152"/>
      <c r="AD27" s="152"/>
      <c r="AE27" s="152"/>
      <c r="AF27" s="152"/>
      <c r="AG27" s="152" t="s">
        <v>137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80">
        <v>14</v>
      </c>
      <c r="B28" s="181" t="s">
        <v>169</v>
      </c>
      <c r="C28" s="188" t="s">
        <v>170</v>
      </c>
      <c r="D28" s="182" t="s">
        <v>133</v>
      </c>
      <c r="E28" s="183">
        <v>476.42200000000003</v>
      </c>
      <c r="F28" s="184"/>
      <c r="G28" s="185">
        <f t="shared" si="0"/>
        <v>0</v>
      </c>
      <c r="H28" s="164"/>
      <c r="I28" s="163">
        <f t="shared" si="1"/>
        <v>0</v>
      </c>
      <c r="J28" s="164"/>
      <c r="K28" s="163">
        <f t="shared" si="2"/>
        <v>0</v>
      </c>
      <c r="L28" s="163">
        <v>21</v>
      </c>
      <c r="M28" s="163">
        <f t="shared" si="3"/>
        <v>0</v>
      </c>
      <c r="N28" s="162">
        <v>0</v>
      </c>
      <c r="O28" s="162">
        <f t="shared" si="4"/>
        <v>0</v>
      </c>
      <c r="P28" s="162">
        <v>2.5000000000000001E-3</v>
      </c>
      <c r="Q28" s="162">
        <f t="shared" si="5"/>
        <v>1.19</v>
      </c>
      <c r="R28" s="163"/>
      <c r="S28" s="163" t="s">
        <v>134</v>
      </c>
      <c r="T28" s="163" t="s">
        <v>134</v>
      </c>
      <c r="U28" s="163">
        <v>0.16500000000000001</v>
      </c>
      <c r="V28" s="163">
        <f t="shared" si="6"/>
        <v>78.61</v>
      </c>
      <c r="W28" s="163"/>
      <c r="X28" s="163" t="s">
        <v>135</v>
      </c>
      <c r="Y28" s="163" t="s">
        <v>136</v>
      </c>
      <c r="Z28" s="152"/>
      <c r="AA28" s="152"/>
      <c r="AB28" s="152"/>
      <c r="AC28" s="152"/>
      <c r="AD28" s="152"/>
      <c r="AE28" s="152"/>
      <c r="AF28" s="152"/>
      <c r="AG28" s="152" t="s">
        <v>141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80">
        <v>15</v>
      </c>
      <c r="B29" s="181" t="s">
        <v>171</v>
      </c>
      <c r="C29" s="188" t="s">
        <v>172</v>
      </c>
      <c r="D29" s="182" t="s">
        <v>133</v>
      </c>
      <c r="E29" s="183">
        <v>476.42200000000003</v>
      </c>
      <c r="F29" s="184"/>
      <c r="G29" s="185">
        <f t="shared" si="0"/>
        <v>0</v>
      </c>
      <c r="H29" s="164"/>
      <c r="I29" s="163">
        <f t="shared" si="1"/>
        <v>0</v>
      </c>
      <c r="J29" s="164"/>
      <c r="K29" s="163">
        <f t="shared" si="2"/>
        <v>0</v>
      </c>
      <c r="L29" s="163">
        <v>21</v>
      </c>
      <c r="M29" s="163">
        <f t="shared" si="3"/>
        <v>0</v>
      </c>
      <c r="N29" s="162">
        <v>0</v>
      </c>
      <c r="O29" s="162">
        <f t="shared" si="4"/>
        <v>0</v>
      </c>
      <c r="P29" s="162">
        <v>2.5000000000000001E-2</v>
      </c>
      <c r="Q29" s="162">
        <f t="shared" si="5"/>
        <v>11.91</v>
      </c>
      <c r="R29" s="163"/>
      <c r="S29" s="163" t="s">
        <v>134</v>
      </c>
      <c r="T29" s="163" t="s">
        <v>134</v>
      </c>
      <c r="U29" s="163">
        <v>0.23</v>
      </c>
      <c r="V29" s="163">
        <f t="shared" si="6"/>
        <v>109.58</v>
      </c>
      <c r="W29" s="163"/>
      <c r="X29" s="163" t="s">
        <v>135</v>
      </c>
      <c r="Y29" s="163" t="s">
        <v>136</v>
      </c>
      <c r="Z29" s="152"/>
      <c r="AA29" s="152"/>
      <c r="AB29" s="152"/>
      <c r="AC29" s="152"/>
      <c r="AD29" s="152"/>
      <c r="AE29" s="152"/>
      <c r="AF29" s="152"/>
      <c r="AG29" s="152" t="s">
        <v>137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ht="22.5" outlineLevel="1" x14ac:dyDescent="0.2">
      <c r="A30" s="180">
        <v>16</v>
      </c>
      <c r="B30" s="181" t="s">
        <v>173</v>
      </c>
      <c r="C30" s="188" t="s">
        <v>174</v>
      </c>
      <c r="D30" s="182" t="s">
        <v>168</v>
      </c>
      <c r="E30" s="183">
        <v>1.0228900000000001</v>
      </c>
      <c r="F30" s="184"/>
      <c r="G30" s="185">
        <f t="shared" si="0"/>
        <v>0</v>
      </c>
      <c r="H30" s="164"/>
      <c r="I30" s="163">
        <f t="shared" si="1"/>
        <v>0</v>
      </c>
      <c r="J30" s="164"/>
      <c r="K30" s="163">
        <f t="shared" si="2"/>
        <v>0</v>
      </c>
      <c r="L30" s="163">
        <v>21</v>
      </c>
      <c r="M30" s="163">
        <f t="shared" si="3"/>
        <v>0</v>
      </c>
      <c r="N30" s="162">
        <v>0</v>
      </c>
      <c r="O30" s="162">
        <f t="shared" si="4"/>
        <v>0</v>
      </c>
      <c r="P30" s="162">
        <v>2.2000000000000002</v>
      </c>
      <c r="Q30" s="162">
        <f t="shared" si="5"/>
        <v>2.25</v>
      </c>
      <c r="R30" s="163"/>
      <c r="S30" s="163" t="s">
        <v>134</v>
      </c>
      <c r="T30" s="163" t="s">
        <v>134</v>
      </c>
      <c r="U30" s="163">
        <v>11.855</v>
      </c>
      <c r="V30" s="163">
        <f t="shared" si="6"/>
        <v>12.13</v>
      </c>
      <c r="W30" s="163"/>
      <c r="X30" s="163" t="s">
        <v>135</v>
      </c>
      <c r="Y30" s="163" t="s">
        <v>136</v>
      </c>
      <c r="Z30" s="152"/>
      <c r="AA30" s="152"/>
      <c r="AB30" s="152"/>
      <c r="AC30" s="152"/>
      <c r="AD30" s="152"/>
      <c r="AE30" s="152"/>
      <c r="AF30" s="152"/>
      <c r="AG30" s="152" t="s">
        <v>141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80">
        <v>17</v>
      </c>
      <c r="B31" s="181" t="s">
        <v>175</v>
      </c>
      <c r="C31" s="188" t="s">
        <v>176</v>
      </c>
      <c r="D31" s="182" t="s">
        <v>133</v>
      </c>
      <c r="E31" s="183">
        <v>10</v>
      </c>
      <c r="F31" s="184"/>
      <c r="G31" s="185">
        <f t="shared" si="0"/>
        <v>0</v>
      </c>
      <c r="H31" s="164"/>
      <c r="I31" s="163">
        <f t="shared" si="1"/>
        <v>0</v>
      </c>
      <c r="J31" s="164"/>
      <c r="K31" s="163">
        <f t="shared" si="2"/>
        <v>0</v>
      </c>
      <c r="L31" s="163">
        <v>21</v>
      </c>
      <c r="M31" s="163">
        <f t="shared" si="3"/>
        <v>0</v>
      </c>
      <c r="N31" s="162">
        <v>0</v>
      </c>
      <c r="O31" s="162">
        <f t="shared" si="4"/>
        <v>0</v>
      </c>
      <c r="P31" s="162">
        <v>5.8999999999999997E-2</v>
      </c>
      <c r="Q31" s="162">
        <f t="shared" si="5"/>
        <v>0.59</v>
      </c>
      <c r="R31" s="163"/>
      <c r="S31" s="163" t="s">
        <v>134</v>
      </c>
      <c r="T31" s="163" t="s">
        <v>134</v>
      </c>
      <c r="U31" s="163">
        <v>0.59</v>
      </c>
      <c r="V31" s="163">
        <f t="shared" si="6"/>
        <v>5.9</v>
      </c>
      <c r="W31" s="163"/>
      <c r="X31" s="163" t="s">
        <v>135</v>
      </c>
      <c r="Y31" s="163" t="s">
        <v>136</v>
      </c>
      <c r="Z31" s="152"/>
      <c r="AA31" s="152"/>
      <c r="AB31" s="152"/>
      <c r="AC31" s="152"/>
      <c r="AD31" s="152"/>
      <c r="AE31" s="152"/>
      <c r="AF31" s="152"/>
      <c r="AG31" s="152" t="s">
        <v>141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80">
        <v>18</v>
      </c>
      <c r="B32" s="181" t="s">
        <v>177</v>
      </c>
      <c r="C32" s="188" t="s">
        <v>178</v>
      </c>
      <c r="D32" s="182" t="s">
        <v>133</v>
      </c>
      <c r="E32" s="183">
        <v>6.4</v>
      </c>
      <c r="F32" s="184"/>
      <c r="G32" s="185">
        <f t="shared" si="0"/>
        <v>0</v>
      </c>
      <c r="H32" s="164"/>
      <c r="I32" s="163">
        <f t="shared" si="1"/>
        <v>0</v>
      </c>
      <c r="J32" s="164"/>
      <c r="K32" s="163">
        <f t="shared" si="2"/>
        <v>0</v>
      </c>
      <c r="L32" s="163">
        <v>21</v>
      </c>
      <c r="M32" s="163">
        <f t="shared" si="3"/>
        <v>0</v>
      </c>
      <c r="N32" s="162">
        <v>1.17E-3</v>
      </c>
      <c r="O32" s="162">
        <f t="shared" si="4"/>
        <v>0.01</v>
      </c>
      <c r="P32" s="162">
        <v>7.5999999999999998E-2</v>
      </c>
      <c r="Q32" s="162">
        <f t="shared" si="5"/>
        <v>0.49</v>
      </c>
      <c r="R32" s="163"/>
      <c r="S32" s="163" t="s">
        <v>134</v>
      </c>
      <c r="T32" s="163" t="s">
        <v>134</v>
      </c>
      <c r="U32" s="163">
        <v>0.93899999999999995</v>
      </c>
      <c r="V32" s="163">
        <f t="shared" si="6"/>
        <v>6.01</v>
      </c>
      <c r="W32" s="163"/>
      <c r="X32" s="163" t="s">
        <v>135</v>
      </c>
      <c r="Y32" s="163" t="s">
        <v>136</v>
      </c>
      <c r="Z32" s="152"/>
      <c r="AA32" s="152"/>
      <c r="AB32" s="152"/>
      <c r="AC32" s="152"/>
      <c r="AD32" s="152"/>
      <c r="AE32" s="152"/>
      <c r="AF32" s="152"/>
      <c r="AG32" s="152" t="s">
        <v>141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80">
        <v>19</v>
      </c>
      <c r="B33" s="181" t="s">
        <v>179</v>
      </c>
      <c r="C33" s="188" t="s">
        <v>180</v>
      </c>
      <c r="D33" s="182" t="s">
        <v>150</v>
      </c>
      <c r="E33" s="183">
        <v>25</v>
      </c>
      <c r="F33" s="184"/>
      <c r="G33" s="185">
        <f t="shared" si="0"/>
        <v>0</v>
      </c>
      <c r="H33" s="164"/>
      <c r="I33" s="163">
        <f t="shared" si="1"/>
        <v>0</v>
      </c>
      <c r="J33" s="164"/>
      <c r="K33" s="163">
        <f t="shared" si="2"/>
        <v>0</v>
      </c>
      <c r="L33" s="163">
        <v>21</v>
      </c>
      <c r="M33" s="163">
        <f t="shared" si="3"/>
        <v>0</v>
      </c>
      <c r="N33" s="162">
        <v>4.8999999999999998E-4</v>
      </c>
      <c r="O33" s="162">
        <f t="shared" si="4"/>
        <v>0.01</v>
      </c>
      <c r="P33" s="162">
        <v>8.9999999999999993E-3</v>
      </c>
      <c r="Q33" s="162">
        <f t="shared" si="5"/>
        <v>0.23</v>
      </c>
      <c r="R33" s="163"/>
      <c r="S33" s="163" t="s">
        <v>134</v>
      </c>
      <c r="T33" s="163" t="s">
        <v>134</v>
      </c>
      <c r="U33" s="163">
        <v>0.30099999999999999</v>
      </c>
      <c r="V33" s="163">
        <f t="shared" si="6"/>
        <v>7.53</v>
      </c>
      <c r="W33" s="163"/>
      <c r="X33" s="163" t="s">
        <v>135</v>
      </c>
      <c r="Y33" s="163" t="s">
        <v>136</v>
      </c>
      <c r="Z33" s="152"/>
      <c r="AA33" s="152"/>
      <c r="AB33" s="152"/>
      <c r="AC33" s="152"/>
      <c r="AD33" s="152"/>
      <c r="AE33" s="152"/>
      <c r="AF33" s="152"/>
      <c r="AG33" s="152" t="s">
        <v>141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80">
        <v>20</v>
      </c>
      <c r="B34" s="181" t="s">
        <v>181</v>
      </c>
      <c r="C34" s="188" t="s">
        <v>182</v>
      </c>
      <c r="D34" s="182" t="s">
        <v>150</v>
      </c>
      <c r="E34" s="183">
        <v>20</v>
      </c>
      <c r="F34" s="184"/>
      <c r="G34" s="185">
        <f t="shared" si="0"/>
        <v>0</v>
      </c>
      <c r="H34" s="164"/>
      <c r="I34" s="163">
        <f t="shared" si="1"/>
        <v>0</v>
      </c>
      <c r="J34" s="164"/>
      <c r="K34" s="163">
        <f t="shared" si="2"/>
        <v>0</v>
      </c>
      <c r="L34" s="163">
        <v>21</v>
      </c>
      <c r="M34" s="163">
        <f t="shared" si="3"/>
        <v>0</v>
      </c>
      <c r="N34" s="162">
        <v>4.8999999999999998E-4</v>
      </c>
      <c r="O34" s="162">
        <f t="shared" si="4"/>
        <v>0.01</v>
      </c>
      <c r="P34" s="162">
        <v>1.7999999999999999E-2</v>
      </c>
      <c r="Q34" s="162">
        <f t="shared" si="5"/>
        <v>0.36</v>
      </c>
      <c r="R34" s="163"/>
      <c r="S34" s="163" t="s">
        <v>134</v>
      </c>
      <c r="T34" s="163" t="s">
        <v>134</v>
      </c>
      <c r="U34" s="163">
        <v>0.40899999999999997</v>
      </c>
      <c r="V34" s="163">
        <f t="shared" si="6"/>
        <v>8.18</v>
      </c>
      <c r="W34" s="163"/>
      <c r="X34" s="163" t="s">
        <v>135</v>
      </c>
      <c r="Y34" s="163" t="s">
        <v>136</v>
      </c>
      <c r="Z34" s="152"/>
      <c r="AA34" s="152"/>
      <c r="AB34" s="152"/>
      <c r="AC34" s="152"/>
      <c r="AD34" s="152"/>
      <c r="AE34" s="152"/>
      <c r="AF34" s="152"/>
      <c r="AG34" s="152" t="s">
        <v>141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80">
        <v>21</v>
      </c>
      <c r="B35" s="181" t="s">
        <v>183</v>
      </c>
      <c r="C35" s="188" t="s">
        <v>184</v>
      </c>
      <c r="D35" s="182" t="s">
        <v>150</v>
      </c>
      <c r="E35" s="183">
        <v>18</v>
      </c>
      <c r="F35" s="184"/>
      <c r="G35" s="185">
        <f t="shared" si="0"/>
        <v>0</v>
      </c>
      <c r="H35" s="164"/>
      <c r="I35" s="163">
        <f t="shared" si="1"/>
        <v>0</v>
      </c>
      <c r="J35" s="164"/>
      <c r="K35" s="163">
        <f t="shared" si="2"/>
        <v>0</v>
      </c>
      <c r="L35" s="163">
        <v>21</v>
      </c>
      <c r="M35" s="163">
        <f t="shared" si="3"/>
        <v>0</v>
      </c>
      <c r="N35" s="162">
        <v>4.8999999999999998E-4</v>
      </c>
      <c r="O35" s="162">
        <f t="shared" si="4"/>
        <v>0.01</v>
      </c>
      <c r="P35" s="162">
        <v>2.7E-2</v>
      </c>
      <c r="Q35" s="162">
        <f t="shared" si="5"/>
        <v>0.49</v>
      </c>
      <c r="R35" s="163"/>
      <c r="S35" s="163" t="s">
        <v>134</v>
      </c>
      <c r="T35" s="163" t="s">
        <v>134</v>
      </c>
      <c r="U35" s="163">
        <v>0.44500000000000001</v>
      </c>
      <c r="V35" s="163">
        <f t="shared" si="6"/>
        <v>8.01</v>
      </c>
      <c r="W35" s="163"/>
      <c r="X35" s="163" t="s">
        <v>135</v>
      </c>
      <c r="Y35" s="163" t="s">
        <v>136</v>
      </c>
      <c r="Z35" s="152"/>
      <c r="AA35" s="152"/>
      <c r="AB35" s="152"/>
      <c r="AC35" s="152"/>
      <c r="AD35" s="152"/>
      <c r="AE35" s="152"/>
      <c r="AF35" s="152"/>
      <c r="AG35" s="152" t="s">
        <v>141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80">
        <v>22</v>
      </c>
      <c r="B36" s="181" t="s">
        <v>185</v>
      </c>
      <c r="C36" s="188" t="s">
        <v>186</v>
      </c>
      <c r="D36" s="182" t="s">
        <v>150</v>
      </c>
      <c r="E36" s="183">
        <v>3</v>
      </c>
      <c r="F36" s="184"/>
      <c r="G36" s="185">
        <f t="shared" si="0"/>
        <v>0</v>
      </c>
      <c r="H36" s="164"/>
      <c r="I36" s="163">
        <f t="shared" si="1"/>
        <v>0</v>
      </c>
      <c r="J36" s="164"/>
      <c r="K36" s="163">
        <f t="shared" si="2"/>
        <v>0</v>
      </c>
      <c r="L36" s="163">
        <v>21</v>
      </c>
      <c r="M36" s="163">
        <f t="shared" si="3"/>
        <v>0</v>
      </c>
      <c r="N36" s="162">
        <v>0</v>
      </c>
      <c r="O36" s="162">
        <f t="shared" si="4"/>
        <v>0</v>
      </c>
      <c r="P36" s="162">
        <v>1.9630000000000002E-2</v>
      </c>
      <c r="Q36" s="162">
        <f t="shared" si="5"/>
        <v>0.06</v>
      </c>
      <c r="R36" s="163"/>
      <c r="S36" s="163" t="s">
        <v>134</v>
      </c>
      <c r="T36" s="163" t="s">
        <v>134</v>
      </c>
      <c r="U36" s="163">
        <v>3.25</v>
      </c>
      <c r="V36" s="163">
        <f t="shared" si="6"/>
        <v>9.75</v>
      </c>
      <c r="W36" s="163"/>
      <c r="X36" s="163" t="s">
        <v>135</v>
      </c>
      <c r="Y36" s="163" t="s">
        <v>136</v>
      </c>
      <c r="Z36" s="152"/>
      <c r="AA36" s="152"/>
      <c r="AB36" s="152"/>
      <c r="AC36" s="152"/>
      <c r="AD36" s="152"/>
      <c r="AE36" s="152"/>
      <c r="AF36" s="152"/>
      <c r="AG36" s="152" t="s">
        <v>141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x14ac:dyDescent="0.2">
      <c r="A37" s="167" t="s">
        <v>129</v>
      </c>
      <c r="B37" s="168" t="s">
        <v>68</v>
      </c>
      <c r="C37" s="187" t="s">
        <v>69</v>
      </c>
      <c r="D37" s="169"/>
      <c r="E37" s="170"/>
      <c r="F37" s="171"/>
      <c r="G37" s="172">
        <f>SUMIF(AG38:AG38,"&lt;&gt;NOR",G38:G38)</f>
        <v>0</v>
      </c>
      <c r="H37" s="166"/>
      <c r="I37" s="166">
        <f>SUM(I38:I38)</f>
        <v>0</v>
      </c>
      <c r="J37" s="166"/>
      <c r="K37" s="166">
        <f>SUM(K38:K38)</f>
        <v>0</v>
      </c>
      <c r="L37" s="166"/>
      <c r="M37" s="166">
        <f>SUM(M38:M38)</f>
        <v>0</v>
      </c>
      <c r="N37" s="165"/>
      <c r="O37" s="165">
        <f>SUM(O38:O38)</f>
        <v>0</v>
      </c>
      <c r="P37" s="165"/>
      <c r="Q37" s="165">
        <f>SUM(Q38:Q38)</f>
        <v>0.01</v>
      </c>
      <c r="R37" s="166"/>
      <c r="S37" s="166"/>
      <c r="T37" s="166"/>
      <c r="U37" s="166"/>
      <c r="V37" s="166">
        <f>SUM(V38:V38)</f>
        <v>0</v>
      </c>
      <c r="W37" s="166"/>
      <c r="X37" s="166"/>
      <c r="Y37" s="166"/>
      <c r="AG37" t="s">
        <v>130</v>
      </c>
    </row>
    <row r="38" spans="1:60" ht="22.5" outlineLevel="1" x14ac:dyDescent="0.2">
      <c r="A38" s="180">
        <v>23</v>
      </c>
      <c r="B38" s="181" t="s">
        <v>187</v>
      </c>
      <c r="C38" s="188" t="s">
        <v>188</v>
      </c>
      <c r="D38" s="182" t="s">
        <v>150</v>
      </c>
      <c r="E38" s="183">
        <v>24</v>
      </c>
      <c r="F38" s="184"/>
      <c r="G38" s="185">
        <f>ROUND(E38*F38,2)</f>
        <v>0</v>
      </c>
      <c r="H38" s="164"/>
      <c r="I38" s="163">
        <f>ROUND(E38*H38,2)</f>
        <v>0</v>
      </c>
      <c r="J38" s="164"/>
      <c r="K38" s="163">
        <f>ROUND(E38*J38,2)</f>
        <v>0</v>
      </c>
      <c r="L38" s="163">
        <v>21</v>
      </c>
      <c r="M38" s="163">
        <f>G38*(1+L38/100)</f>
        <v>0</v>
      </c>
      <c r="N38" s="162">
        <v>0</v>
      </c>
      <c r="O38" s="162">
        <f>ROUND(E38*N38,2)</f>
        <v>0</v>
      </c>
      <c r="P38" s="162">
        <v>4.6000000000000001E-4</v>
      </c>
      <c r="Q38" s="162">
        <f>ROUND(E38*P38,2)</f>
        <v>0.01</v>
      </c>
      <c r="R38" s="163"/>
      <c r="S38" s="163" t="s">
        <v>162</v>
      </c>
      <c r="T38" s="163" t="s">
        <v>163</v>
      </c>
      <c r="U38" s="163">
        <v>0</v>
      </c>
      <c r="V38" s="163">
        <f>ROUND(E38*U38,2)</f>
        <v>0</v>
      </c>
      <c r="W38" s="163"/>
      <c r="X38" s="163" t="s">
        <v>135</v>
      </c>
      <c r="Y38" s="163" t="s">
        <v>136</v>
      </c>
      <c r="Z38" s="152"/>
      <c r="AA38" s="152"/>
      <c r="AB38" s="152"/>
      <c r="AC38" s="152"/>
      <c r="AD38" s="152"/>
      <c r="AE38" s="152"/>
      <c r="AF38" s="152"/>
      <c r="AG38" s="152" t="s">
        <v>141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x14ac:dyDescent="0.2">
      <c r="A39" s="167" t="s">
        <v>129</v>
      </c>
      <c r="B39" s="168" t="s">
        <v>70</v>
      </c>
      <c r="C39" s="187" t="s">
        <v>71</v>
      </c>
      <c r="D39" s="169"/>
      <c r="E39" s="170"/>
      <c r="F39" s="171"/>
      <c r="G39" s="172">
        <f>SUMIF(AG40:AG40,"&lt;&gt;NOR",G40:G40)</f>
        <v>0</v>
      </c>
      <c r="H39" s="166"/>
      <c r="I39" s="166">
        <f>SUM(I40:I40)</f>
        <v>0</v>
      </c>
      <c r="J39" s="166"/>
      <c r="K39" s="166">
        <f>SUM(K40:K40)</f>
        <v>0</v>
      </c>
      <c r="L39" s="166"/>
      <c r="M39" s="166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6"/>
      <c r="S39" s="166"/>
      <c r="T39" s="166"/>
      <c r="U39" s="166"/>
      <c r="V39" s="166">
        <f>SUM(V40:V40)</f>
        <v>20.239999999999998</v>
      </c>
      <c r="W39" s="166"/>
      <c r="X39" s="166"/>
      <c r="Y39" s="166"/>
      <c r="AG39" t="s">
        <v>130</v>
      </c>
    </row>
    <row r="40" spans="1:60" outlineLevel="1" x14ac:dyDescent="0.2">
      <c r="A40" s="180">
        <v>24</v>
      </c>
      <c r="B40" s="181" t="s">
        <v>189</v>
      </c>
      <c r="C40" s="188" t="s">
        <v>190</v>
      </c>
      <c r="D40" s="182" t="s">
        <v>191</v>
      </c>
      <c r="E40" s="183">
        <v>10.69572</v>
      </c>
      <c r="F40" s="184"/>
      <c r="G40" s="185">
        <f>ROUND(E40*F40,2)</f>
        <v>0</v>
      </c>
      <c r="H40" s="164"/>
      <c r="I40" s="163">
        <f>ROUND(E40*H40,2)</f>
        <v>0</v>
      </c>
      <c r="J40" s="164"/>
      <c r="K40" s="163">
        <f>ROUND(E40*J40,2)</f>
        <v>0</v>
      </c>
      <c r="L40" s="163">
        <v>21</v>
      </c>
      <c r="M40" s="163">
        <f>G40*(1+L40/100)</f>
        <v>0</v>
      </c>
      <c r="N40" s="162">
        <v>0</v>
      </c>
      <c r="O40" s="162">
        <f>ROUND(E40*N40,2)</f>
        <v>0</v>
      </c>
      <c r="P40" s="162">
        <v>0</v>
      </c>
      <c r="Q40" s="162">
        <f>ROUND(E40*P40,2)</f>
        <v>0</v>
      </c>
      <c r="R40" s="163"/>
      <c r="S40" s="163" t="s">
        <v>134</v>
      </c>
      <c r="T40" s="163" t="s">
        <v>134</v>
      </c>
      <c r="U40" s="163">
        <v>1.8919999999999999</v>
      </c>
      <c r="V40" s="163">
        <f>ROUND(E40*U40,2)</f>
        <v>20.239999999999998</v>
      </c>
      <c r="W40" s="163"/>
      <c r="X40" s="163" t="s">
        <v>192</v>
      </c>
      <c r="Y40" s="163" t="s">
        <v>136</v>
      </c>
      <c r="Z40" s="152"/>
      <c r="AA40" s="152"/>
      <c r="AB40" s="152"/>
      <c r="AC40" s="152"/>
      <c r="AD40" s="152"/>
      <c r="AE40" s="152"/>
      <c r="AF40" s="152"/>
      <c r="AG40" s="152" t="s">
        <v>193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x14ac:dyDescent="0.2">
      <c r="A41" s="167" t="s">
        <v>129</v>
      </c>
      <c r="B41" s="168" t="s">
        <v>72</v>
      </c>
      <c r="C41" s="187" t="s">
        <v>73</v>
      </c>
      <c r="D41" s="169"/>
      <c r="E41" s="170"/>
      <c r="F41" s="171"/>
      <c r="G41" s="172">
        <f>SUMIF(AG42:AG47,"&lt;&gt;NOR",G42:G47)</f>
        <v>0</v>
      </c>
      <c r="H41" s="166"/>
      <c r="I41" s="166">
        <f>SUM(I42:I47)</f>
        <v>0</v>
      </c>
      <c r="J41" s="166"/>
      <c r="K41" s="166">
        <f>SUM(K42:K47)</f>
        <v>0</v>
      </c>
      <c r="L41" s="166"/>
      <c r="M41" s="166">
        <f>SUM(M42:M47)</f>
        <v>0</v>
      </c>
      <c r="N41" s="165"/>
      <c r="O41" s="165">
        <f>SUM(O42:O47)</f>
        <v>1.32</v>
      </c>
      <c r="P41" s="165"/>
      <c r="Q41" s="165">
        <f>SUM(Q42:Q47)</f>
        <v>0</v>
      </c>
      <c r="R41" s="166"/>
      <c r="S41" s="166"/>
      <c r="T41" s="166"/>
      <c r="U41" s="166"/>
      <c r="V41" s="166">
        <f>SUM(V42:V47)</f>
        <v>347.76</v>
      </c>
      <c r="W41" s="166"/>
      <c r="X41" s="166"/>
      <c r="Y41" s="166"/>
      <c r="AG41" t="s">
        <v>130</v>
      </c>
    </row>
    <row r="42" spans="1:60" ht="22.5" outlineLevel="1" x14ac:dyDescent="0.2">
      <c r="A42" s="180">
        <v>25</v>
      </c>
      <c r="B42" s="181" t="s">
        <v>194</v>
      </c>
      <c r="C42" s="188" t="s">
        <v>195</v>
      </c>
      <c r="D42" s="182" t="s">
        <v>133</v>
      </c>
      <c r="E42" s="183">
        <v>330.89</v>
      </c>
      <c r="F42" s="184"/>
      <c r="G42" s="185">
        <f t="shared" ref="G42:G47" si="7">ROUND(E42*F42,2)</f>
        <v>0</v>
      </c>
      <c r="H42" s="164"/>
      <c r="I42" s="163">
        <f t="shared" ref="I42:I47" si="8">ROUND(E42*H42,2)</f>
        <v>0</v>
      </c>
      <c r="J42" s="164"/>
      <c r="K42" s="163">
        <f t="shared" ref="K42:K47" si="9">ROUND(E42*J42,2)</f>
        <v>0</v>
      </c>
      <c r="L42" s="163">
        <v>21</v>
      </c>
      <c r="M42" s="163">
        <f t="shared" ref="M42:M47" si="10">G42*(1+L42/100)</f>
        <v>0</v>
      </c>
      <c r="N42" s="162">
        <v>1.2E-4</v>
      </c>
      <c r="O42" s="162">
        <f t="shared" ref="O42:O47" si="11">ROUND(E42*N42,2)</f>
        <v>0.04</v>
      </c>
      <c r="P42" s="162">
        <v>0</v>
      </c>
      <c r="Q42" s="162">
        <f t="shared" ref="Q42:Q47" si="12">ROUND(E42*P42,2)</f>
        <v>0</v>
      </c>
      <c r="R42" s="163"/>
      <c r="S42" s="163" t="s">
        <v>134</v>
      </c>
      <c r="T42" s="163" t="s">
        <v>134</v>
      </c>
      <c r="U42" s="163">
        <v>0.12330000000000001</v>
      </c>
      <c r="V42" s="163">
        <f t="shared" ref="V42:V47" si="13">ROUND(E42*U42,2)</f>
        <v>40.799999999999997</v>
      </c>
      <c r="W42" s="163"/>
      <c r="X42" s="163" t="s">
        <v>135</v>
      </c>
      <c r="Y42" s="163" t="s">
        <v>136</v>
      </c>
      <c r="Z42" s="152"/>
      <c r="AA42" s="152"/>
      <c r="AB42" s="152"/>
      <c r="AC42" s="152"/>
      <c r="AD42" s="152"/>
      <c r="AE42" s="152"/>
      <c r="AF42" s="152"/>
      <c r="AG42" s="152" t="s">
        <v>137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80">
        <v>26</v>
      </c>
      <c r="B43" s="181" t="s">
        <v>196</v>
      </c>
      <c r="C43" s="188" t="s">
        <v>197</v>
      </c>
      <c r="D43" s="182" t="s">
        <v>150</v>
      </c>
      <c r="E43" s="183">
        <v>115</v>
      </c>
      <c r="F43" s="184"/>
      <c r="G43" s="185">
        <f t="shared" si="7"/>
        <v>0</v>
      </c>
      <c r="H43" s="164"/>
      <c r="I43" s="163">
        <f t="shared" si="8"/>
        <v>0</v>
      </c>
      <c r="J43" s="164"/>
      <c r="K43" s="163">
        <f t="shared" si="9"/>
        <v>0</v>
      </c>
      <c r="L43" s="163">
        <v>21</v>
      </c>
      <c r="M43" s="163">
        <f t="shared" si="10"/>
        <v>0</v>
      </c>
      <c r="N43" s="162">
        <v>2.9E-4</v>
      </c>
      <c r="O43" s="162">
        <f t="shared" si="11"/>
        <v>0.03</v>
      </c>
      <c r="P43" s="162">
        <v>0</v>
      </c>
      <c r="Q43" s="162">
        <f t="shared" si="12"/>
        <v>0</v>
      </c>
      <c r="R43" s="163"/>
      <c r="S43" s="163" t="s">
        <v>134</v>
      </c>
      <c r="T43" s="163" t="s">
        <v>134</v>
      </c>
      <c r="U43" s="163">
        <v>0.11</v>
      </c>
      <c r="V43" s="163">
        <f t="shared" si="13"/>
        <v>12.65</v>
      </c>
      <c r="W43" s="163"/>
      <c r="X43" s="163" t="s">
        <v>135</v>
      </c>
      <c r="Y43" s="163" t="s">
        <v>136</v>
      </c>
      <c r="Z43" s="152"/>
      <c r="AA43" s="152"/>
      <c r="AB43" s="152"/>
      <c r="AC43" s="152"/>
      <c r="AD43" s="152"/>
      <c r="AE43" s="152"/>
      <c r="AF43" s="152"/>
      <c r="AG43" s="152" t="s">
        <v>198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80">
        <v>27</v>
      </c>
      <c r="B44" s="181" t="s">
        <v>199</v>
      </c>
      <c r="C44" s="188" t="s">
        <v>200</v>
      </c>
      <c r="D44" s="182" t="s">
        <v>133</v>
      </c>
      <c r="E44" s="183">
        <v>330.89</v>
      </c>
      <c r="F44" s="184"/>
      <c r="G44" s="185">
        <f t="shared" si="7"/>
        <v>0</v>
      </c>
      <c r="H44" s="164"/>
      <c r="I44" s="163">
        <f t="shared" si="8"/>
        <v>0</v>
      </c>
      <c r="J44" s="164"/>
      <c r="K44" s="163">
        <f t="shared" si="9"/>
        <v>0</v>
      </c>
      <c r="L44" s="163">
        <v>21</v>
      </c>
      <c r="M44" s="163">
        <f t="shared" si="10"/>
        <v>0</v>
      </c>
      <c r="N44" s="162">
        <v>3.5799999999999998E-3</v>
      </c>
      <c r="O44" s="162">
        <f t="shared" si="11"/>
        <v>1.18</v>
      </c>
      <c r="P44" s="162">
        <v>0</v>
      </c>
      <c r="Q44" s="162">
        <f t="shared" si="12"/>
        <v>0</v>
      </c>
      <c r="R44" s="163"/>
      <c r="S44" s="163" t="s">
        <v>134</v>
      </c>
      <c r="T44" s="163" t="s">
        <v>134</v>
      </c>
      <c r="U44" s="163">
        <v>0.498</v>
      </c>
      <c r="V44" s="163">
        <f t="shared" si="13"/>
        <v>164.78</v>
      </c>
      <c r="W44" s="163"/>
      <c r="X44" s="163" t="s">
        <v>135</v>
      </c>
      <c r="Y44" s="163" t="s">
        <v>136</v>
      </c>
      <c r="Z44" s="152"/>
      <c r="AA44" s="152"/>
      <c r="AB44" s="152"/>
      <c r="AC44" s="152"/>
      <c r="AD44" s="152"/>
      <c r="AE44" s="152"/>
      <c r="AF44" s="152"/>
      <c r="AG44" s="152" t="s">
        <v>137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33.75" outlineLevel="1" x14ac:dyDescent="0.2">
      <c r="A45" s="180">
        <v>28</v>
      </c>
      <c r="B45" s="181" t="s">
        <v>201</v>
      </c>
      <c r="C45" s="188" t="s">
        <v>202</v>
      </c>
      <c r="D45" s="182" t="s">
        <v>140</v>
      </c>
      <c r="E45" s="183">
        <v>32</v>
      </c>
      <c r="F45" s="184"/>
      <c r="G45" s="185">
        <f t="shared" si="7"/>
        <v>0</v>
      </c>
      <c r="H45" s="164"/>
      <c r="I45" s="163">
        <f t="shared" si="8"/>
        <v>0</v>
      </c>
      <c r="J45" s="164"/>
      <c r="K45" s="163">
        <f t="shared" si="9"/>
        <v>0</v>
      </c>
      <c r="L45" s="163">
        <v>21</v>
      </c>
      <c r="M45" s="163">
        <f t="shared" si="10"/>
        <v>0</v>
      </c>
      <c r="N45" s="162">
        <v>1.1E-4</v>
      </c>
      <c r="O45" s="162">
        <f t="shared" si="11"/>
        <v>0</v>
      </c>
      <c r="P45" s="162">
        <v>0</v>
      </c>
      <c r="Q45" s="162">
        <f t="shared" si="12"/>
        <v>0</v>
      </c>
      <c r="R45" s="163"/>
      <c r="S45" s="163" t="s">
        <v>134</v>
      </c>
      <c r="T45" s="163" t="s">
        <v>134</v>
      </c>
      <c r="U45" s="163">
        <v>6.7000000000000004E-2</v>
      </c>
      <c r="V45" s="163">
        <f t="shared" si="13"/>
        <v>2.14</v>
      </c>
      <c r="W45" s="163"/>
      <c r="X45" s="163" t="s">
        <v>135</v>
      </c>
      <c r="Y45" s="163" t="s">
        <v>136</v>
      </c>
      <c r="Z45" s="152"/>
      <c r="AA45" s="152"/>
      <c r="AB45" s="152"/>
      <c r="AC45" s="152"/>
      <c r="AD45" s="152"/>
      <c r="AE45" s="152"/>
      <c r="AF45" s="152"/>
      <c r="AG45" s="152" t="s">
        <v>137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33.75" outlineLevel="1" x14ac:dyDescent="0.2">
      <c r="A46" s="174">
        <v>29</v>
      </c>
      <c r="B46" s="175" t="s">
        <v>203</v>
      </c>
      <c r="C46" s="189" t="s">
        <v>204</v>
      </c>
      <c r="D46" s="176" t="s">
        <v>133</v>
      </c>
      <c r="E46" s="177">
        <v>330.89</v>
      </c>
      <c r="F46" s="178"/>
      <c r="G46" s="179">
        <f t="shared" si="7"/>
        <v>0</v>
      </c>
      <c r="H46" s="164"/>
      <c r="I46" s="163">
        <f t="shared" si="8"/>
        <v>0</v>
      </c>
      <c r="J46" s="164"/>
      <c r="K46" s="163">
        <f t="shared" si="9"/>
        <v>0</v>
      </c>
      <c r="L46" s="163">
        <v>21</v>
      </c>
      <c r="M46" s="163">
        <f t="shared" si="10"/>
        <v>0</v>
      </c>
      <c r="N46" s="162">
        <v>2.1000000000000001E-4</v>
      </c>
      <c r="O46" s="162">
        <f t="shared" si="11"/>
        <v>7.0000000000000007E-2</v>
      </c>
      <c r="P46" s="162">
        <v>0</v>
      </c>
      <c r="Q46" s="162">
        <f t="shared" si="12"/>
        <v>0</v>
      </c>
      <c r="R46" s="163"/>
      <c r="S46" s="163" t="s">
        <v>162</v>
      </c>
      <c r="T46" s="163" t="s">
        <v>163</v>
      </c>
      <c r="U46" s="163">
        <v>0.38500000000000001</v>
      </c>
      <c r="V46" s="163">
        <f t="shared" si="13"/>
        <v>127.39</v>
      </c>
      <c r="W46" s="163"/>
      <c r="X46" s="163" t="s">
        <v>135</v>
      </c>
      <c r="Y46" s="163" t="s">
        <v>136</v>
      </c>
      <c r="Z46" s="152"/>
      <c r="AA46" s="152"/>
      <c r="AB46" s="152"/>
      <c r="AC46" s="152"/>
      <c r="AD46" s="152"/>
      <c r="AE46" s="152"/>
      <c r="AF46" s="152"/>
      <c r="AG46" s="152" t="s">
        <v>151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>
        <v>30</v>
      </c>
      <c r="B47" s="160" t="s">
        <v>205</v>
      </c>
      <c r="C47" s="190" t="s">
        <v>206</v>
      </c>
      <c r="D47" s="161" t="s">
        <v>0</v>
      </c>
      <c r="E47" s="186"/>
      <c r="F47" s="164"/>
      <c r="G47" s="163">
        <f t="shared" si="7"/>
        <v>0</v>
      </c>
      <c r="H47" s="164"/>
      <c r="I47" s="163">
        <f t="shared" si="8"/>
        <v>0</v>
      </c>
      <c r="J47" s="164"/>
      <c r="K47" s="163">
        <f t="shared" si="9"/>
        <v>0</v>
      </c>
      <c r="L47" s="163">
        <v>21</v>
      </c>
      <c r="M47" s="163">
        <f t="shared" si="10"/>
        <v>0</v>
      </c>
      <c r="N47" s="162">
        <v>0</v>
      </c>
      <c r="O47" s="162">
        <f t="shared" si="11"/>
        <v>0</v>
      </c>
      <c r="P47" s="162">
        <v>0</v>
      </c>
      <c r="Q47" s="162">
        <f t="shared" si="12"/>
        <v>0</v>
      </c>
      <c r="R47" s="163"/>
      <c r="S47" s="163" t="s">
        <v>134</v>
      </c>
      <c r="T47" s="163" t="s">
        <v>134</v>
      </c>
      <c r="U47" s="163">
        <v>0</v>
      </c>
      <c r="V47" s="163">
        <f t="shared" si="13"/>
        <v>0</v>
      </c>
      <c r="W47" s="163"/>
      <c r="X47" s="163" t="s">
        <v>192</v>
      </c>
      <c r="Y47" s="163" t="s">
        <v>136</v>
      </c>
      <c r="Z47" s="152"/>
      <c r="AA47" s="152"/>
      <c r="AB47" s="152"/>
      <c r="AC47" s="152"/>
      <c r="AD47" s="152"/>
      <c r="AE47" s="152"/>
      <c r="AF47" s="152"/>
      <c r="AG47" s="152" t="s">
        <v>193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">
      <c r="A48" s="167" t="s">
        <v>129</v>
      </c>
      <c r="B48" s="168" t="s">
        <v>74</v>
      </c>
      <c r="C48" s="187" t="s">
        <v>75</v>
      </c>
      <c r="D48" s="169"/>
      <c r="E48" s="170"/>
      <c r="F48" s="171"/>
      <c r="G48" s="172">
        <f>SUMIF(AG49:AG50,"&lt;&gt;NOR",G49:G50)</f>
        <v>0</v>
      </c>
      <c r="H48" s="166"/>
      <c r="I48" s="166">
        <f>SUM(I49:I50)</f>
        <v>0</v>
      </c>
      <c r="J48" s="166"/>
      <c r="K48" s="166">
        <f>SUM(K49:K50)</f>
        <v>0</v>
      </c>
      <c r="L48" s="166"/>
      <c r="M48" s="166">
        <f>SUM(M49:M50)</f>
        <v>0</v>
      </c>
      <c r="N48" s="165"/>
      <c r="O48" s="165">
        <f>SUM(O49:O50)</f>
        <v>0</v>
      </c>
      <c r="P48" s="165"/>
      <c r="Q48" s="165">
        <f>SUM(Q49:Q50)</f>
        <v>0</v>
      </c>
      <c r="R48" s="166"/>
      <c r="S48" s="166"/>
      <c r="T48" s="166"/>
      <c r="U48" s="166"/>
      <c r="V48" s="166">
        <f>SUM(V49:V50)</f>
        <v>0</v>
      </c>
      <c r="W48" s="166"/>
      <c r="X48" s="166"/>
      <c r="Y48" s="166"/>
      <c r="AG48" t="s">
        <v>130</v>
      </c>
    </row>
    <row r="49" spans="1:60" outlineLevel="1" x14ac:dyDescent="0.2">
      <c r="A49" s="180">
        <v>31</v>
      </c>
      <c r="B49" s="181" t="s">
        <v>207</v>
      </c>
      <c r="C49" s="188" t="s">
        <v>208</v>
      </c>
      <c r="D49" s="182" t="s">
        <v>209</v>
      </c>
      <c r="E49" s="183">
        <v>20</v>
      </c>
      <c r="F49" s="184"/>
      <c r="G49" s="185">
        <f>ROUND(E49*F49,2)</f>
        <v>0</v>
      </c>
      <c r="H49" s="164"/>
      <c r="I49" s="163">
        <f>ROUND(E49*H49,2)</f>
        <v>0</v>
      </c>
      <c r="J49" s="164"/>
      <c r="K49" s="163">
        <f>ROUND(E49*J49,2)</f>
        <v>0</v>
      </c>
      <c r="L49" s="163">
        <v>21</v>
      </c>
      <c r="M49" s="163">
        <f>G49*(1+L49/100)</f>
        <v>0</v>
      </c>
      <c r="N49" s="162">
        <v>0</v>
      </c>
      <c r="O49" s="162">
        <f>ROUND(E49*N49,2)</f>
        <v>0</v>
      </c>
      <c r="P49" s="162">
        <v>0</v>
      </c>
      <c r="Q49" s="162">
        <f>ROUND(E49*P49,2)</f>
        <v>0</v>
      </c>
      <c r="R49" s="163"/>
      <c r="S49" s="163" t="s">
        <v>162</v>
      </c>
      <c r="T49" s="163" t="s">
        <v>163</v>
      </c>
      <c r="U49" s="163">
        <v>0</v>
      </c>
      <c r="V49" s="163">
        <f>ROUND(E49*U49,2)</f>
        <v>0</v>
      </c>
      <c r="W49" s="163"/>
      <c r="X49" s="163" t="s">
        <v>135</v>
      </c>
      <c r="Y49" s="163" t="s">
        <v>136</v>
      </c>
      <c r="Z49" s="152"/>
      <c r="AA49" s="152"/>
      <c r="AB49" s="152"/>
      <c r="AC49" s="152"/>
      <c r="AD49" s="152"/>
      <c r="AE49" s="152"/>
      <c r="AF49" s="152"/>
      <c r="AG49" s="152" t="s">
        <v>198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80">
        <v>32</v>
      </c>
      <c r="B50" s="181" t="s">
        <v>210</v>
      </c>
      <c r="C50" s="188" t="s">
        <v>211</v>
      </c>
      <c r="D50" s="182" t="s">
        <v>209</v>
      </c>
      <c r="E50" s="183">
        <v>20</v>
      </c>
      <c r="F50" s="184"/>
      <c r="G50" s="185">
        <f>ROUND(E50*F50,2)</f>
        <v>0</v>
      </c>
      <c r="H50" s="164"/>
      <c r="I50" s="163">
        <f>ROUND(E50*H50,2)</f>
        <v>0</v>
      </c>
      <c r="J50" s="164"/>
      <c r="K50" s="163">
        <f>ROUND(E50*J50,2)</f>
        <v>0</v>
      </c>
      <c r="L50" s="163">
        <v>21</v>
      </c>
      <c r="M50" s="163">
        <f>G50*(1+L50/100)</f>
        <v>0</v>
      </c>
      <c r="N50" s="162">
        <v>0</v>
      </c>
      <c r="O50" s="162">
        <f>ROUND(E50*N50,2)</f>
        <v>0</v>
      </c>
      <c r="P50" s="162">
        <v>0</v>
      </c>
      <c r="Q50" s="162">
        <f>ROUND(E50*P50,2)</f>
        <v>0</v>
      </c>
      <c r="R50" s="163"/>
      <c r="S50" s="163" t="s">
        <v>162</v>
      </c>
      <c r="T50" s="163" t="s">
        <v>163</v>
      </c>
      <c r="U50" s="163">
        <v>0</v>
      </c>
      <c r="V50" s="163">
        <f>ROUND(E50*U50,2)</f>
        <v>0</v>
      </c>
      <c r="W50" s="163"/>
      <c r="X50" s="163" t="s">
        <v>135</v>
      </c>
      <c r="Y50" s="163" t="s">
        <v>136</v>
      </c>
      <c r="Z50" s="152"/>
      <c r="AA50" s="152"/>
      <c r="AB50" s="152"/>
      <c r="AC50" s="152"/>
      <c r="AD50" s="152"/>
      <c r="AE50" s="152"/>
      <c r="AF50" s="152"/>
      <c r="AG50" s="152" t="s">
        <v>137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x14ac:dyDescent="0.2">
      <c r="A51" s="167" t="s">
        <v>129</v>
      </c>
      <c r="B51" s="168" t="s">
        <v>76</v>
      </c>
      <c r="C51" s="187" t="s">
        <v>77</v>
      </c>
      <c r="D51" s="169"/>
      <c r="E51" s="170"/>
      <c r="F51" s="171"/>
      <c r="G51" s="172">
        <f>SUMIF(AG52:AG58,"&lt;&gt;NOR",G52:G58)</f>
        <v>0</v>
      </c>
      <c r="H51" s="166"/>
      <c r="I51" s="166">
        <f>SUM(I52:I58)</f>
        <v>0</v>
      </c>
      <c r="J51" s="166"/>
      <c r="K51" s="166">
        <f>SUM(K52:K58)</f>
        <v>0</v>
      </c>
      <c r="L51" s="166"/>
      <c r="M51" s="166">
        <f>SUM(M52:M58)</f>
        <v>0</v>
      </c>
      <c r="N51" s="165"/>
      <c r="O51" s="165">
        <f>SUM(O52:O58)</f>
        <v>0.04</v>
      </c>
      <c r="P51" s="165"/>
      <c r="Q51" s="165">
        <f>SUM(Q52:Q58)</f>
        <v>0.03</v>
      </c>
      <c r="R51" s="166"/>
      <c r="S51" s="166"/>
      <c r="T51" s="166"/>
      <c r="U51" s="166"/>
      <c r="V51" s="166">
        <f>SUM(V52:V58)</f>
        <v>26.99</v>
      </c>
      <c r="W51" s="166"/>
      <c r="X51" s="166"/>
      <c r="Y51" s="166"/>
      <c r="AG51" t="s">
        <v>130</v>
      </c>
    </row>
    <row r="52" spans="1:60" outlineLevel="1" x14ac:dyDescent="0.2">
      <c r="A52" s="180">
        <v>33</v>
      </c>
      <c r="B52" s="181" t="s">
        <v>212</v>
      </c>
      <c r="C52" s="188" t="s">
        <v>213</v>
      </c>
      <c r="D52" s="182" t="s">
        <v>150</v>
      </c>
      <c r="E52" s="183">
        <v>20</v>
      </c>
      <c r="F52" s="184"/>
      <c r="G52" s="185">
        <f t="shared" ref="G52:G58" si="14">ROUND(E52*F52,2)</f>
        <v>0</v>
      </c>
      <c r="H52" s="164"/>
      <c r="I52" s="163">
        <f t="shared" ref="I52:I58" si="15">ROUND(E52*H52,2)</f>
        <v>0</v>
      </c>
      <c r="J52" s="164"/>
      <c r="K52" s="163">
        <f t="shared" ref="K52:K58" si="16">ROUND(E52*J52,2)</f>
        <v>0</v>
      </c>
      <c r="L52" s="163">
        <v>21</v>
      </c>
      <c r="M52" s="163">
        <f t="shared" ref="M52:M58" si="17">G52*(1+L52/100)</f>
        <v>0</v>
      </c>
      <c r="N52" s="162">
        <v>4.6999999999999999E-4</v>
      </c>
      <c r="O52" s="162">
        <f t="shared" ref="O52:O58" si="18">ROUND(E52*N52,2)</f>
        <v>0.01</v>
      </c>
      <c r="P52" s="162">
        <v>0</v>
      </c>
      <c r="Q52" s="162">
        <f t="shared" ref="Q52:Q58" si="19">ROUND(E52*P52,2)</f>
        <v>0</v>
      </c>
      <c r="R52" s="163"/>
      <c r="S52" s="163" t="s">
        <v>134</v>
      </c>
      <c r="T52" s="163" t="s">
        <v>134</v>
      </c>
      <c r="U52" s="163">
        <v>0.35899999999999999</v>
      </c>
      <c r="V52" s="163">
        <f t="shared" ref="V52:V58" si="20">ROUND(E52*U52,2)</f>
        <v>7.18</v>
      </c>
      <c r="W52" s="163"/>
      <c r="X52" s="163" t="s">
        <v>135</v>
      </c>
      <c r="Y52" s="163" t="s">
        <v>136</v>
      </c>
      <c r="Z52" s="152"/>
      <c r="AA52" s="152"/>
      <c r="AB52" s="152"/>
      <c r="AC52" s="152"/>
      <c r="AD52" s="152"/>
      <c r="AE52" s="152"/>
      <c r="AF52" s="152"/>
      <c r="AG52" s="152" t="s">
        <v>198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80">
        <v>34</v>
      </c>
      <c r="B53" s="181" t="s">
        <v>214</v>
      </c>
      <c r="C53" s="188" t="s">
        <v>215</v>
      </c>
      <c r="D53" s="182" t="s">
        <v>150</v>
      </c>
      <c r="E53" s="183">
        <v>10</v>
      </c>
      <c r="F53" s="184"/>
      <c r="G53" s="185">
        <f t="shared" si="14"/>
        <v>0</v>
      </c>
      <c r="H53" s="164"/>
      <c r="I53" s="163">
        <f t="shared" si="15"/>
        <v>0</v>
      </c>
      <c r="J53" s="164"/>
      <c r="K53" s="163">
        <f t="shared" si="16"/>
        <v>0</v>
      </c>
      <c r="L53" s="163">
        <v>21</v>
      </c>
      <c r="M53" s="163">
        <f t="shared" si="17"/>
        <v>0</v>
      </c>
      <c r="N53" s="162">
        <v>6.9999999999999999E-4</v>
      </c>
      <c r="O53" s="162">
        <f t="shared" si="18"/>
        <v>0.01</v>
      </c>
      <c r="P53" s="162">
        <v>0</v>
      </c>
      <c r="Q53" s="162">
        <f t="shared" si="19"/>
        <v>0</v>
      </c>
      <c r="R53" s="163"/>
      <c r="S53" s="163" t="s">
        <v>134</v>
      </c>
      <c r="T53" s="163" t="s">
        <v>134</v>
      </c>
      <c r="U53" s="163">
        <v>0.45200000000000001</v>
      </c>
      <c r="V53" s="163">
        <f t="shared" si="20"/>
        <v>4.5199999999999996</v>
      </c>
      <c r="W53" s="163"/>
      <c r="X53" s="163" t="s">
        <v>135</v>
      </c>
      <c r="Y53" s="163" t="s">
        <v>136</v>
      </c>
      <c r="Z53" s="152"/>
      <c r="AA53" s="152"/>
      <c r="AB53" s="152"/>
      <c r="AC53" s="152"/>
      <c r="AD53" s="152"/>
      <c r="AE53" s="152"/>
      <c r="AF53" s="152"/>
      <c r="AG53" s="152" t="s">
        <v>137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80">
        <v>35</v>
      </c>
      <c r="B54" s="181" t="s">
        <v>216</v>
      </c>
      <c r="C54" s="188" t="s">
        <v>217</v>
      </c>
      <c r="D54" s="182" t="s">
        <v>150</v>
      </c>
      <c r="E54" s="183">
        <v>10</v>
      </c>
      <c r="F54" s="184"/>
      <c r="G54" s="185">
        <f t="shared" si="14"/>
        <v>0</v>
      </c>
      <c r="H54" s="164"/>
      <c r="I54" s="163">
        <f t="shared" si="15"/>
        <v>0</v>
      </c>
      <c r="J54" s="164"/>
      <c r="K54" s="163">
        <f t="shared" si="16"/>
        <v>0</v>
      </c>
      <c r="L54" s="163">
        <v>21</v>
      </c>
      <c r="M54" s="163">
        <f t="shared" si="17"/>
        <v>0</v>
      </c>
      <c r="N54" s="162">
        <v>1.5200000000000001E-3</v>
      </c>
      <c r="O54" s="162">
        <f t="shared" si="18"/>
        <v>0.02</v>
      </c>
      <c r="P54" s="162">
        <v>0</v>
      </c>
      <c r="Q54" s="162">
        <f t="shared" si="19"/>
        <v>0</v>
      </c>
      <c r="R54" s="163"/>
      <c r="S54" s="163" t="s">
        <v>134</v>
      </c>
      <c r="T54" s="163" t="s">
        <v>134</v>
      </c>
      <c r="U54" s="163">
        <v>1.173</v>
      </c>
      <c r="V54" s="163">
        <f t="shared" si="20"/>
        <v>11.73</v>
      </c>
      <c r="W54" s="163"/>
      <c r="X54" s="163" t="s">
        <v>135</v>
      </c>
      <c r="Y54" s="163" t="s">
        <v>136</v>
      </c>
      <c r="Z54" s="152"/>
      <c r="AA54" s="152"/>
      <c r="AB54" s="152"/>
      <c r="AC54" s="152"/>
      <c r="AD54" s="152"/>
      <c r="AE54" s="152"/>
      <c r="AF54" s="152"/>
      <c r="AG54" s="152" t="s">
        <v>137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80">
        <v>36</v>
      </c>
      <c r="B55" s="181" t="s">
        <v>218</v>
      </c>
      <c r="C55" s="188" t="s">
        <v>219</v>
      </c>
      <c r="D55" s="182" t="s">
        <v>140</v>
      </c>
      <c r="E55" s="183">
        <v>8</v>
      </c>
      <c r="F55" s="184"/>
      <c r="G55" s="185">
        <f t="shared" si="14"/>
        <v>0</v>
      </c>
      <c r="H55" s="164"/>
      <c r="I55" s="163">
        <f t="shared" si="15"/>
        <v>0</v>
      </c>
      <c r="J55" s="164"/>
      <c r="K55" s="163">
        <f t="shared" si="16"/>
        <v>0</v>
      </c>
      <c r="L55" s="163">
        <v>21</v>
      </c>
      <c r="M55" s="163">
        <f t="shared" si="17"/>
        <v>0</v>
      </c>
      <c r="N55" s="162">
        <v>0</v>
      </c>
      <c r="O55" s="162">
        <f t="shared" si="18"/>
        <v>0</v>
      </c>
      <c r="P55" s="162">
        <v>4.1999999999999997E-3</v>
      </c>
      <c r="Q55" s="162">
        <f t="shared" si="19"/>
        <v>0.03</v>
      </c>
      <c r="R55" s="163"/>
      <c r="S55" s="163" t="s">
        <v>134</v>
      </c>
      <c r="T55" s="163" t="s">
        <v>134</v>
      </c>
      <c r="U55" s="163">
        <v>0.44500000000000001</v>
      </c>
      <c r="V55" s="163">
        <f t="shared" si="20"/>
        <v>3.56</v>
      </c>
      <c r="W55" s="163"/>
      <c r="X55" s="163" t="s">
        <v>135</v>
      </c>
      <c r="Y55" s="163" t="s">
        <v>136</v>
      </c>
      <c r="Z55" s="152"/>
      <c r="AA55" s="152"/>
      <c r="AB55" s="152"/>
      <c r="AC55" s="152"/>
      <c r="AD55" s="152"/>
      <c r="AE55" s="152"/>
      <c r="AF55" s="152"/>
      <c r="AG55" s="152" t="s">
        <v>198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80">
        <v>37</v>
      </c>
      <c r="B56" s="181" t="s">
        <v>220</v>
      </c>
      <c r="C56" s="188" t="s">
        <v>221</v>
      </c>
      <c r="D56" s="182" t="s">
        <v>150</v>
      </c>
      <c r="E56" s="183">
        <v>9.82</v>
      </c>
      <c r="F56" s="184"/>
      <c r="G56" s="185">
        <f t="shared" si="14"/>
        <v>0</v>
      </c>
      <c r="H56" s="164"/>
      <c r="I56" s="163">
        <f t="shared" si="15"/>
        <v>0</v>
      </c>
      <c r="J56" s="164"/>
      <c r="K56" s="163">
        <f t="shared" si="16"/>
        <v>0</v>
      </c>
      <c r="L56" s="163">
        <v>21</v>
      </c>
      <c r="M56" s="163">
        <f t="shared" si="17"/>
        <v>0</v>
      </c>
      <c r="N56" s="162">
        <v>0</v>
      </c>
      <c r="O56" s="162">
        <f t="shared" si="18"/>
        <v>0</v>
      </c>
      <c r="P56" s="162">
        <v>0</v>
      </c>
      <c r="Q56" s="162">
        <f t="shared" si="19"/>
        <v>0</v>
      </c>
      <c r="R56" s="163"/>
      <c r="S56" s="163" t="s">
        <v>162</v>
      </c>
      <c r="T56" s="163" t="s">
        <v>163</v>
      </c>
      <c r="U56" s="163">
        <v>0</v>
      </c>
      <c r="V56" s="163">
        <f t="shared" si="20"/>
        <v>0</v>
      </c>
      <c r="W56" s="163"/>
      <c r="X56" s="163" t="s">
        <v>222</v>
      </c>
      <c r="Y56" s="163" t="s">
        <v>136</v>
      </c>
      <c r="Z56" s="152"/>
      <c r="AA56" s="152"/>
      <c r="AB56" s="152"/>
      <c r="AC56" s="152"/>
      <c r="AD56" s="152"/>
      <c r="AE56" s="152"/>
      <c r="AF56" s="152"/>
      <c r="AG56" s="152" t="s">
        <v>223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4">
        <v>38</v>
      </c>
      <c r="B57" s="175" t="s">
        <v>224</v>
      </c>
      <c r="C57" s="189" t="s">
        <v>225</v>
      </c>
      <c r="D57" s="176" t="s">
        <v>150</v>
      </c>
      <c r="E57" s="177">
        <v>9.82</v>
      </c>
      <c r="F57" s="178"/>
      <c r="G57" s="179">
        <f t="shared" si="14"/>
        <v>0</v>
      </c>
      <c r="H57" s="164"/>
      <c r="I57" s="163">
        <f t="shared" si="15"/>
        <v>0</v>
      </c>
      <c r="J57" s="164"/>
      <c r="K57" s="163">
        <f t="shared" si="16"/>
        <v>0</v>
      </c>
      <c r="L57" s="163">
        <v>21</v>
      </c>
      <c r="M57" s="163">
        <f t="shared" si="17"/>
        <v>0</v>
      </c>
      <c r="N57" s="162">
        <v>0</v>
      </c>
      <c r="O57" s="162">
        <f t="shared" si="18"/>
        <v>0</v>
      </c>
      <c r="P57" s="162">
        <v>0</v>
      </c>
      <c r="Q57" s="162">
        <f t="shared" si="19"/>
        <v>0</v>
      </c>
      <c r="R57" s="163"/>
      <c r="S57" s="163" t="s">
        <v>162</v>
      </c>
      <c r="T57" s="163" t="s">
        <v>163</v>
      </c>
      <c r="U57" s="163">
        <v>0</v>
      </c>
      <c r="V57" s="163">
        <f t="shared" si="20"/>
        <v>0</v>
      </c>
      <c r="W57" s="163"/>
      <c r="X57" s="163" t="s">
        <v>226</v>
      </c>
      <c r="Y57" s="163" t="s">
        <v>136</v>
      </c>
      <c r="Z57" s="152"/>
      <c r="AA57" s="152"/>
      <c r="AB57" s="152"/>
      <c r="AC57" s="152"/>
      <c r="AD57" s="152"/>
      <c r="AE57" s="152"/>
      <c r="AF57" s="152"/>
      <c r="AG57" s="152" t="s">
        <v>227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>
        <v>39</v>
      </c>
      <c r="B58" s="160" t="s">
        <v>228</v>
      </c>
      <c r="C58" s="190" t="s">
        <v>229</v>
      </c>
      <c r="D58" s="161" t="s">
        <v>0</v>
      </c>
      <c r="E58" s="186"/>
      <c r="F58" s="164"/>
      <c r="G58" s="163">
        <f t="shared" si="14"/>
        <v>0</v>
      </c>
      <c r="H58" s="164"/>
      <c r="I58" s="163">
        <f t="shared" si="15"/>
        <v>0</v>
      </c>
      <c r="J58" s="164"/>
      <c r="K58" s="163">
        <f t="shared" si="16"/>
        <v>0</v>
      </c>
      <c r="L58" s="163">
        <v>21</v>
      </c>
      <c r="M58" s="163">
        <f t="shared" si="17"/>
        <v>0</v>
      </c>
      <c r="N58" s="162">
        <v>0</v>
      </c>
      <c r="O58" s="162">
        <f t="shared" si="18"/>
        <v>0</v>
      </c>
      <c r="P58" s="162">
        <v>0</v>
      </c>
      <c r="Q58" s="162">
        <f t="shared" si="19"/>
        <v>0</v>
      </c>
      <c r="R58" s="163"/>
      <c r="S58" s="163" t="s">
        <v>134</v>
      </c>
      <c r="T58" s="163" t="s">
        <v>134</v>
      </c>
      <c r="U58" s="163">
        <v>0</v>
      </c>
      <c r="V58" s="163">
        <f t="shared" si="20"/>
        <v>0</v>
      </c>
      <c r="W58" s="163"/>
      <c r="X58" s="163" t="s">
        <v>192</v>
      </c>
      <c r="Y58" s="163" t="s">
        <v>136</v>
      </c>
      <c r="Z58" s="152"/>
      <c r="AA58" s="152"/>
      <c r="AB58" s="152"/>
      <c r="AC58" s="152"/>
      <c r="AD58" s="152"/>
      <c r="AE58" s="152"/>
      <c r="AF58" s="152"/>
      <c r="AG58" s="152" t="s">
        <v>193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x14ac:dyDescent="0.2">
      <c r="A59" s="167" t="s">
        <v>129</v>
      </c>
      <c r="B59" s="168" t="s">
        <v>78</v>
      </c>
      <c r="C59" s="187" t="s">
        <v>79</v>
      </c>
      <c r="D59" s="169"/>
      <c r="E59" s="170"/>
      <c r="F59" s="171"/>
      <c r="G59" s="172">
        <f>SUMIF(AG60:AG72,"&lt;&gt;NOR",G60:G72)</f>
        <v>0</v>
      </c>
      <c r="H59" s="166"/>
      <c r="I59" s="166">
        <f>SUM(I60:I72)</f>
        <v>0</v>
      </c>
      <c r="J59" s="166"/>
      <c r="K59" s="166">
        <f>SUM(K60:K72)</f>
        <v>0</v>
      </c>
      <c r="L59" s="166"/>
      <c r="M59" s="166">
        <f>SUM(M60:M72)</f>
        <v>0</v>
      </c>
      <c r="N59" s="165"/>
      <c r="O59" s="165">
        <f>SUM(O60:O72)</f>
        <v>6.0000000000000005E-2</v>
      </c>
      <c r="P59" s="165"/>
      <c r="Q59" s="165">
        <f>SUM(Q60:Q72)</f>
        <v>0</v>
      </c>
      <c r="R59" s="166"/>
      <c r="S59" s="166"/>
      <c r="T59" s="166"/>
      <c r="U59" s="166"/>
      <c r="V59" s="166">
        <f>SUM(V60:V72)</f>
        <v>61.34</v>
      </c>
      <c r="W59" s="166"/>
      <c r="X59" s="166"/>
      <c r="Y59" s="166"/>
      <c r="AG59" t="s">
        <v>130</v>
      </c>
    </row>
    <row r="60" spans="1:60" ht="22.5" outlineLevel="1" x14ac:dyDescent="0.2">
      <c r="A60" s="180">
        <v>40</v>
      </c>
      <c r="B60" s="181" t="s">
        <v>230</v>
      </c>
      <c r="C60" s="188" t="s">
        <v>231</v>
      </c>
      <c r="D60" s="182" t="s">
        <v>140</v>
      </c>
      <c r="E60" s="183">
        <v>6</v>
      </c>
      <c r="F60" s="184"/>
      <c r="G60" s="185">
        <f t="shared" ref="G60:G72" si="21">ROUND(E60*F60,2)</f>
        <v>0</v>
      </c>
      <c r="H60" s="164"/>
      <c r="I60" s="163">
        <f t="shared" ref="I60:I72" si="22">ROUND(E60*H60,2)</f>
        <v>0</v>
      </c>
      <c r="J60" s="164"/>
      <c r="K60" s="163">
        <f t="shared" ref="K60:K72" si="23">ROUND(E60*J60,2)</f>
        <v>0</v>
      </c>
      <c r="L60" s="163">
        <v>21</v>
      </c>
      <c r="M60" s="163">
        <f t="shared" ref="M60:M72" si="24">G60*(1+L60/100)</f>
        <v>0</v>
      </c>
      <c r="N60" s="162">
        <v>2.0000000000000002E-5</v>
      </c>
      <c r="O60" s="162">
        <f t="shared" ref="O60:O72" si="25">ROUND(E60*N60,2)</f>
        <v>0</v>
      </c>
      <c r="P60" s="162">
        <v>0</v>
      </c>
      <c r="Q60" s="162">
        <f t="shared" ref="Q60:Q72" si="26">ROUND(E60*P60,2)</f>
        <v>0</v>
      </c>
      <c r="R60" s="163"/>
      <c r="S60" s="163" t="s">
        <v>134</v>
      </c>
      <c r="T60" s="163" t="s">
        <v>134</v>
      </c>
      <c r="U60" s="163">
        <v>0.24267</v>
      </c>
      <c r="V60" s="163">
        <f t="shared" ref="V60:V72" si="27">ROUND(E60*U60,2)</f>
        <v>1.46</v>
      </c>
      <c r="W60" s="163"/>
      <c r="X60" s="163" t="s">
        <v>135</v>
      </c>
      <c r="Y60" s="163" t="s">
        <v>136</v>
      </c>
      <c r="Z60" s="152"/>
      <c r="AA60" s="152"/>
      <c r="AB60" s="152"/>
      <c r="AC60" s="152"/>
      <c r="AD60" s="152"/>
      <c r="AE60" s="152"/>
      <c r="AF60" s="152"/>
      <c r="AG60" s="152" t="s">
        <v>137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80">
        <v>41</v>
      </c>
      <c r="B61" s="181" t="s">
        <v>232</v>
      </c>
      <c r="C61" s="188" t="s">
        <v>233</v>
      </c>
      <c r="D61" s="182" t="s">
        <v>150</v>
      </c>
      <c r="E61" s="183">
        <v>60</v>
      </c>
      <c r="F61" s="184"/>
      <c r="G61" s="185">
        <f t="shared" si="21"/>
        <v>0</v>
      </c>
      <c r="H61" s="164"/>
      <c r="I61" s="163">
        <f t="shared" si="22"/>
        <v>0</v>
      </c>
      <c r="J61" s="164"/>
      <c r="K61" s="163">
        <f t="shared" si="23"/>
        <v>0</v>
      </c>
      <c r="L61" s="163">
        <v>21</v>
      </c>
      <c r="M61" s="163">
        <f t="shared" si="24"/>
        <v>0</v>
      </c>
      <c r="N61" s="162">
        <v>4.2999999999999999E-4</v>
      </c>
      <c r="O61" s="162">
        <f t="shared" si="25"/>
        <v>0.03</v>
      </c>
      <c r="P61" s="162">
        <v>0</v>
      </c>
      <c r="Q61" s="162">
        <f t="shared" si="26"/>
        <v>0</v>
      </c>
      <c r="R61" s="163"/>
      <c r="S61" s="163" t="s">
        <v>134</v>
      </c>
      <c r="T61" s="163" t="s">
        <v>134</v>
      </c>
      <c r="U61" s="163">
        <v>0.27889999999999998</v>
      </c>
      <c r="V61" s="163">
        <f t="shared" si="27"/>
        <v>16.73</v>
      </c>
      <c r="W61" s="163"/>
      <c r="X61" s="163" t="s">
        <v>135</v>
      </c>
      <c r="Y61" s="163" t="s">
        <v>136</v>
      </c>
      <c r="Z61" s="152"/>
      <c r="AA61" s="152"/>
      <c r="AB61" s="152"/>
      <c r="AC61" s="152"/>
      <c r="AD61" s="152"/>
      <c r="AE61" s="152"/>
      <c r="AF61" s="152"/>
      <c r="AG61" s="152" t="s">
        <v>137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22.5" outlineLevel="1" x14ac:dyDescent="0.2">
      <c r="A62" s="180">
        <v>42</v>
      </c>
      <c r="B62" s="181" t="s">
        <v>234</v>
      </c>
      <c r="C62" s="188" t="s">
        <v>235</v>
      </c>
      <c r="D62" s="182" t="s">
        <v>150</v>
      </c>
      <c r="E62" s="183">
        <v>20</v>
      </c>
      <c r="F62" s="184"/>
      <c r="G62" s="185">
        <f t="shared" si="21"/>
        <v>0</v>
      </c>
      <c r="H62" s="164"/>
      <c r="I62" s="163">
        <f t="shared" si="22"/>
        <v>0</v>
      </c>
      <c r="J62" s="164"/>
      <c r="K62" s="163">
        <f t="shared" si="23"/>
        <v>0</v>
      </c>
      <c r="L62" s="163">
        <v>21</v>
      </c>
      <c r="M62" s="163">
        <f t="shared" si="24"/>
        <v>0</v>
      </c>
      <c r="N62" s="162">
        <v>5.2999999999999998E-4</v>
      </c>
      <c r="O62" s="162">
        <f t="shared" si="25"/>
        <v>0.01</v>
      </c>
      <c r="P62" s="162">
        <v>0</v>
      </c>
      <c r="Q62" s="162">
        <f t="shared" si="26"/>
        <v>0</v>
      </c>
      <c r="R62" s="163"/>
      <c r="S62" s="163" t="s">
        <v>134</v>
      </c>
      <c r="T62" s="163" t="s">
        <v>134</v>
      </c>
      <c r="U62" s="163">
        <v>0.29730000000000001</v>
      </c>
      <c r="V62" s="163">
        <f t="shared" si="27"/>
        <v>5.95</v>
      </c>
      <c r="W62" s="163"/>
      <c r="X62" s="163" t="s">
        <v>135</v>
      </c>
      <c r="Y62" s="163" t="s">
        <v>136</v>
      </c>
      <c r="Z62" s="152"/>
      <c r="AA62" s="152"/>
      <c r="AB62" s="152"/>
      <c r="AC62" s="152"/>
      <c r="AD62" s="152"/>
      <c r="AE62" s="152"/>
      <c r="AF62" s="152"/>
      <c r="AG62" s="152" t="s">
        <v>137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22.5" outlineLevel="1" x14ac:dyDescent="0.2">
      <c r="A63" s="180">
        <v>43</v>
      </c>
      <c r="B63" s="181" t="s">
        <v>236</v>
      </c>
      <c r="C63" s="188" t="s">
        <v>237</v>
      </c>
      <c r="D63" s="182" t="s">
        <v>150</v>
      </c>
      <c r="E63" s="183">
        <v>8</v>
      </c>
      <c r="F63" s="184"/>
      <c r="G63" s="185">
        <f t="shared" si="21"/>
        <v>0</v>
      </c>
      <c r="H63" s="164"/>
      <c r="I63" s="163">
        <f t="shared" si="22"/>
        <v>0</v>
      </c>
      <c r="J63" s="164"/>
      <c r="K63" s="163">
        <f t="shared" si="23"/>
        <v>0</v>
      </c>
      <c r="L63" s="163">
        <v>21</v>
      </c>
      <c r="M63" s="163">
        <f t="shared" si="24"/>
        <v>0</v>
      </c>
      <c r="N63" s="162">
        <v>7.2999999999999996E-4</v>
      </c>
      <c r="O63" s="162">
        <f t="shared" si="25"/>
        <v>0.01</v>
      </c>
      <c r="P63" s="162">
        <v>0</v>
      </c>
      <c r="Q63" s="162">
        <f t="shared" si="26"/>
        <v>0</v>
      </c>
      <c r="R63" s="163"/>
      <c r="S63" s="163" t="s">
        <v>134</v>
      </c>
      <c r="T63" s="163" t="s">
        <v>134</v>
      </c>
      <c r="U63" s="163">
        <v>0.33279999999999998</v>
      </c>
      <c r="V63" s="163">
        <f t="shared" si="27"/>
        <v>2.66</v>
      </c>
      <c r="W63" s="163"/>
      <c r="X63" s="163" t="s">
        <v>135</v>
      </c>
      <c r="Y63" s="163" t="s">
        <v>136</v>
      </c>
      <c r="Z63" s="152"/>
      <c r="AA63" s="152"/>
      <c r="AB63" s="152"/>
      <c r="AC63" s="152"/>
      <c r="AD63" s="152"/>
      <c r="AE63" s="152"/>
      <c r="AF63" s="152"/>
      <c r="AG63" s="152" t="s">
        <v>137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80">
        <v>44</v>
      </c>
      <c r="B64" s="181" t="s">
        <v>238</v>
      </c>
      <c r="C64" s="188" t="s">
        <v>239</v>
      </c>
      <c r="D64" s="182" t="s">
        <v>150</v>
      </c>
      <c r="E64" s="183">
        <v>88</v>
      </c>
      <c r="F64" s="184"/>
      <c r="G64" s="185">
        <f t="shared" si="21"/>
        <v>0</v>
      </c>
      <c r="H64" s="164"/>
      <c r="I64" s="163">
        <f t="shared" si="22"/>
        <v>0</v>
      </c>
      <c r="J64" s="164"/>
      <c r="K64" s="163">
        <f t="shared" si="23"/>
        <v>0</v>
      </c>
      <c r="L64" s="163">
        <v>21</v>
      </c>
      <c r="M64" s="163">
        <f t="shared" si="24"/>
        <v>0</v>
      </c>
      <c r="N64" s="162">
        <v>1.0000000000000001E-5</v>
      </c>
      <c r="O64" s="162">
        <f t="shared" si="25"/>
        <v>0</v>
      </c>
      <c r="P64" s="162">
        <v>0</v>
      </c>
      <c r="Q64" s="162">
        <f t="shared" si="26"/>
        <v>0</v>
      </c>
      <c r="R64" s="163"/>
      <c r="S64" s="163" t="s">
        <v>134</v>
      </c>
      <c r="T64" s="163" t="s">
        <v>134</v>
      </c>
      <c r="U64" s="163">
        <v>0.13500000000000001</v>
      </c>
      <c r="V64" s="163">
        <f t="shared" si="27"/>
        <v>11.88</v>
      </c>
      <c r="W64" s="163"/>
      <c r="X64" s="163" t="s">
        <v>135</v>
      </c>
      <c r="Y64" s="163" t="s">
        <v>136</v>
      </c>
      <c r="Z64" s="152"/>
      <c r="AA64" s="152"/>
      <c r="AB64" s="152"/>
      <c r="AC64" s="152"/>
      <c r="AD64" s="152"/>
      <c r="AE64" s="152"/>
      <c r="AF64" s="152"/>
      <c r="AG64" s="152" t="s">
        <v>198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80">
        <v>45</v>
      </c>
      <c r="B65" s="181" t="s">
        <v>240</v>
      </c>
      <c r="C65" s="188" t="s">
        <v>241</v>
      </c>
      <c r="D65" s="182" t="s">
        <v>140</v>
      </c>
      <c r="E65" s="183">
        <v>20</v>
      </c>
      <c r="F65" s="184"/>
      <c r="G65" s="185">
        <f t="shared" si="21"/>
        <v>0</v>
      </c>
      <c r="H65" s="164"/>
      <c r="I65" s="163">
        <f t="shared" si="22"/>
        <v>0</v>
      </c>
      <c r="J65" s="164"/>
      <c r="K65" s="163">
        <f t="shared" si="23"/>
        <v>0</v>
      </c>
      <c r="L65" s="163">
        <v>21</v>
      </c>
      <c r="M65" s="163">
        <f t="shared" si="24"/>
        <v>0</v>
      </c>
      <c r="N65" s="162">
        <v>0</v>
      </c>
      <c r="O65" s="162">
        <f t="shared" si="25"/>
        <v>0</v>
      </c>
      <c r="P65" s="162">
        <v>0</v>
      </c>
      <c r="Q65" s="162">
        <f t="shared" si="26"/>
        <v>0</v>
      </c>
      <c r="R65" s="163"/>
      <c r="S65" s="163" t="s">
        <v>134</v>
      </c>
      <c r="T65" s="163" t="s">
        <v>134</v>
      </c>
      <c r="U65" s="163">
        <v>0.42499999999999999</v>
      </c>
      <c r="V65" s="163">
        <f t="shared" si="27"/>
        <v>8.5</v>
      </c>
      <c r="W65" s="163"/>
      <c r="X65" s="163" t="s">
        <v>135</v>
      </c>
      <c r="Y65" s="163" t="s">
        <v>136</v>
      </c>
      <c r="Z65" s="152"/>
      <c r="AA65" s="152"/>
      <c r="AB65" s="152"/>
      <c r="AC65" s="152"/>
      <c r="AD65" s="152"/>
      <c r="AE65" s="152"/>
      <c r="AF65" s="152"/>
      <c r="AG65" s="152" t="s">
        <v>198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80">
        <v>46</v>
      </c>
      <c r="B66" s="181" t="s">
        <v>242</v>
      </c>
      <c r="C66" s="188" t="s">
        <v>243</v>
      </c>
      <c r="D66" s="182" t="s">
        <v>140</v>
      </c>
      <c r="E66" s="183">
        <v>6</v>
      </c>
      <c r="F66" s="184"/>
      <c r="G66" s="185">
        <f t="shared" si="21"/>
        <v>0</v>
      </c>
      <c r="H66" s="164"/>
      <c r="I66" s="163">
        <f t="shared" si="22"/>
        <v>0</v>
      </c>
      <c r="J66" s="164"/>
      <c r="K66" s="163">
        <f t="shared" si="23"/>
        <v>0</v>
      </c>
      <c r="L66" s="163">
        <v>21</v>
      </c>
      <c r="M66" s="163">
        <f t="shared" si="24"/>
        <v>0</v>
      </c>
      <c r="N66" s="162">
        <v>0</v>
      </c>
      <c r="O66" s="162">
        <f t="shared" si="25"/>
        <v>0</v>
      </c>
      <c r="P66" s="162">
        <v>0</v>
      </c>
      <c r="Q66" s="162">
        <f t="shared" si="26"/>
        <v>0</v>
      </c>
      <c r="R66" s="163"/>
      <c r="S66" s="163" t="s">
        <v>134</v>
      </c>
      <c r="T66" s="163" t="s">
        <v>134</v>
      </c>
      <c r="U66" s="163">
        <v>0.16500000000000001</v>
      </c>
      <c r="V66" s="163">
        <f t="shared" si="27"/>
        <v>0.99</v>
      </c>
      <c r="W66" s="163"/>
      <c r="X66" s="163" t="s">
        <v>135</v>
      </c>
      <c r="Y66" s="163" t="s">
        <v>136</v>
      </c>
      <c r="Z66" s="152"/>
      <c r="AA66" s="152"/>
      <c r="AB66" s="152"/>
      <c r="AC66" s="152"/>
      <c r="AD66" s="152"/>
      <c r="AE66" s="152"/>
      <c r="AF66" s="152"/>
      <c r="AG66" s="152" t="s">
        <v>198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80">
        <v>47</v>
      </c>
      <c r="B67" s="181" t="s">
        <v>244</v>
      </c>
      <c r="C67" s="188" t="s">
        <v>245</v>
      </c>
      <c r="D67" s="182" t="s">
        <v>140</v>
      </c>
      <c r="E67" s="183">
        <v>6</v>
      </c>
      <c r="F67" s="184"/>
      <c r="G67" s="185">
        <f t="shared" si="21"/>
        <v>0</v>
      </c>
      <c r="H67" s="164"/>
      <c r="I67" s="163">
        <f t="shared" si="22"/>
        <v>0</v>
      </c>
      <c r="J67" s="164"/>
      <c r="K67" s="163">
        <f t="shared" si="23"/>
        <v>0</v>
      </c>
      <c r="L67" s="163">
        <v>21</v>
      </c>
      <c r="M67" s="163">
        <f t="shared" si="24"/>
        <v>0</v>
      </c>
      <c r="N67" s="162">
        <v>0</v>
      </c>
      <c r="O67" s="162">
        <f t="shared" si="25"/>
        <v>0</v>
      </c>
      <c r="P67" s="162">
        <v>0</v>
      </c>
      <c r="Q67" s="162">
        <f t="shared" si="26"/>
        <v>0</v>
      </c>
      <c r="R67" s="163"/>
      <c r="S67" s="163" t="s">
        <v>134</v>
      </c>
      <c r="T67" s="163" t="s">
        <v>134</v>
      </c>
      <c r="U67" s="163">
        <v>0.20699999999999999</v>
      </c>
      <c r="V67" s="163">
        <f t="shared" si="27"/>
        <v>1.24</v>
      </c>
      <c r="W67" s="163"/>
      <c r="X67" s="163" t="s">
        <v>135</v>
      </c>
      <c r="Y67" s="163" t="s">
        <v>136</v>
      </c>
      <c r="Z67" s="152"/>
      <c r="AA67" s="152"/>
      <c r="AB67" s="152"/>
      <c r="AC67" s="152"/>
      <c r="AD67" s="152"/>
      <c r="AE67" s="152"/>
      <c r="AF67" s="152"/>
      <c r="AG67" s="152" t="s">
        <v>198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80">
        <v>48</v>
      </c>
      <c r="B68" s="181" t="s">
        <v>246</v>
      </c>
      <c r="C68" s="188" t="s">
        <v>247</v>
      </c>
      <c r="D68" s="182" t="s">
        <v>140</v>
      </c>
      <c r="E68" s="183">
        <v>6</v>
      </c>
      <c r="F68" s="184"/>
      <c r="G68" s="185">
        <f t="shared" si="21"/>
        <v>0</v>
      </c>
      <c r="H68" s="164"/>
      <c r="I68" s="163">
        <f t="shared" si="22"/>
        <v>0</v>
      </c>
      <c r="J68" s="164"/>
      <c r="K68" s="163">
        <f t="shared" si="23"/>
        <v>0</v>
      </c>
      <c r="L68" s="163">
        <v>21</v>
      </c>
      <c r="M68" s="163">
        <f t="shared" si="24"/>
        <v>0</v>
      </c>
      <c r="N68" s="162">
        <v>0</v>
      </c>
      <c r="O68" s="162">
        <f t="shared" si="25"/>
        <v>0</v>
      </c>
      <c r="P68" s="162">
        <v>0</v>
      </c>
      <c r="Q68" s="162">
        <f t="shared" si="26"/>
        <v>0</v>
      </c>
      <c r="R68" s="163"/>
      <c r="S68" s="163" t="s">
        <v>134</v>
      </c>
      <c r="T68" s="163" t="s">
        <v>134</v>
      </c>
      <c r="U68" s="163">
        <v>0.26900000000000002</v>
      </c>
      <c r="V68" s="163">
        <f t="shared" si="27"/>
        <v>1.61</v>
      </c>
      <c r="W68" s="163"/>
      <c r="X68" s="163" t="s">
        <v>135</v>
      </c>
      <c r="Y68" s="163" t="s">
        <v>136</v>
      </c>
      <c r="Z68" s="152"/>
      <c r="AA68" s="152"/>
      <c r="AB68" s="152"/>
      <c r="AC68" s="152"/>
      <c r="AD68" s="152"/>
      <c r="AE68" s="152"/>
      <c r="AF68" s="152"/>
      <c r="AG68" s="152" t="s">
        <v>198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80">
        <v>49</v>
      </c>
      <c r="B69" s="181" t="s">
        <v>248</v>
      </c>
      <c r="C69" s="188" t="s">
        <v>249</v>
      </c>
      <c r="D69" s="182" t="s">
        <v>150</v>
      </c>
      <c r="E69" s="183">
        <v>80</v>
      </c>
      <c r="F69" s="184"/>
      <c r="G69" s="185">
        <f t="shared" si="21"/>
        <v>0</v>
      </c>
      <c r="H69" s="164"/>
      <c r="I69" s="163">
        <f t="shared" si="22"/>
        <v>0</v>
      </c>
      <c r="J69" s="164"/>
      <c r="K69" s="163">
        <f t="shared" si="23"/>
        <v>0</v>
      </c>
      <c r="L69" s="163">
        <v>21</v>
      </c>
      <c r="M69" s="163">
        <f t="shared" si="24"/>
        <v>0</v>
      </c>
      <c r="N69" s="162">
        <v>1.8000000000000001E-4</v>
      </c>
      <c r="O69" s="162">
        <f t="shared" si="25"/>
        <v>0.01</v>
      </c>
      <c r="P69" s="162">
        <v>0</v>
      </c>
      <c r="Q69" s="162">
        <f t="shared" si="26"/>
        <v>0</v>
      </c>
      <c r="R69" s="163"/>
      <c r="S69" s="163" t="s">
        <v>134</v>
      </c>
      <c r="T69" s="163" t="s">
        <v>134</v>
      </c>
      <c r="U69" s="163">
        <v>6.7000000000000004E-2</v>
      </c>
      <c r="V69" s="163">
        <f t="shared" si="27"/>
        <v>5.36</v>
      </c>
      <c r="W69" s="163"/>
      <c r="X69" s="163" t="s">
        <v>135</v>
      </c>
      <c r="Y69" s="163" t="s">
        <v>136</v>
      </c>
      <c r="Z69" s="152"/>
      <c r="AA69" s="152"/>
      <c r="AB69" s="152"/>
      <c r="AC69" s="152"/>
      <c r="AD69" s="152"/>
      <c r="AE69" s="152"/>
      <c r="AF69" s="152"/>
      <c r="AG69" s="152" t="s">
        <v>198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80">
        <v>50</v>
      </c>
      <c r="B70" s="181" t="s">
        <v>250</v>
      </c>
      <c r="C70" s="188" t="s">
        <v>251</v>
      </c>
      <c r="D70" s="182" t="s">
        <v>150</v>
      </c>
      <c r="E70" s="183">
        <v>80</v>
      </c>
      <c r="F70" s="184"/>
      <c r="G70" s="185">
        <f t="shared" si="21"/>
        <v>0</v>
      </c>
      <c r="H70" s="164"/>
      <c r="I70" s="163">
        <f t="shared" si="22"/>
        <v>0</v>
      </c>
      <c r="J70" s="164"/>
      <c r="K70" s="163">
        <f t="shared" si="23"/>
        <v>0</v>
      </c>
      <c r="L70" s="163">
        <v>21</v>
      </c>
      <c r="M70" s="163">
        <f t="shared" si="24"/>
        <v>0</v>
      </c>
      <c r="N70" s="162">
        <v>1.0000000000000001E-5</v>
      </c>
      <c r="O70" s="162">
        <f t="shared" si="25"/>
        <v>0</v>
      </c>
      <c r="P70" s="162">
        <v>0</v>
      </c>
      <c r="Q70" s="162">
        <f t="shared" si="26"/>
        <v>0</v>
      </c>
      <c r="R70" s="163"/>
      <c r="S70" s="163" t="s">
        <v>134</v>
      </c>
      <c r="T70" s="163" t="s">
        <v>134</v>
      </c>
      <c r="U70" s="163">
        <v>6.2E-2</v>
      </c>
      <c r="V70" s="163">
        <f t="shared" si="27"/>
        <v>4.96</v>
      </c>
      <c r="W70" s="163"/>
      <c r="X70" s="163" t="s">
        <v>135</v>
      </c>
      <c r="Y70" s="163" t="s">
        <v>136</v>
      </c>
      <c r="Z70" s="152"/>
      <c r="AA70" s="152"/>
      <c r="AB70" s="152"/>
      <c r="AC70" s="152"/>
      <c r="AD70" s="152"/>
      <c r="AE70" s="152"/>
      <c r="AF70" s="152"/>
      <c r="AG70" s="152" t="s">
        <v>198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74">
        <v>51</v>
      </c>
      <c r="B71" s="175" t="s">
        <v>252</v>
      </c>
      <c r="C71" s="189" t="s">
        <v>253</v>
      </c>
      <c r="D71" s="176" t="s">
        <v>140</v>
      </c>
      <c r="E71" s="177">
        <v>1</v>
      </c>
      <c r="F71" s="178"/>
      <c r="G71" s="179">
        <f t="shared" si="21"/>
        <v>0</v>
      </c>
      <c r="H71" s="164"/>
      <c r="I71" s="163">
        <f t="shared" si="22"/>
        <v>0</v>
      </c>
      <c r="J71" s="164"/>
      <c r="K71" s="163">
        <f t="shared" si="23"/>
        <v>0</v>
      </c>
      <c r="L71" s="163">
        <v>21</v>
      </c>
      <c r="M71" s="163">
        <f t="shared" si="24"/>
        <v>0</v>
      </c>
      <c r="N71" s="162">
        <v>0</v>
      </c>
      <c r="O71" s="162">
        <f t="shared" si="25"/>
        <v>0</v>
      </c>
      <c r="P71" s="162">
        <v>0</v>
      </c>
      <c r="Q71" s="162">
        <f t="shared" si="26"/>
        <v>0</v>
      </c>
      <c r="R71" s="163"/>
      <c r="S71" s="163" t="s">
        <v>162</v>
      </c>
      <c r="T71" s="163" t="s">
        <v>163</v>
      </c>
      <c r="U71" s="163">
        <v>0</v>
      </c>
      <c r="V71" s="163">
        <f t="shared" si="27"/>
        <v>0</v>
      </c>
      <c r="W71" s="163"/>
      <c r="X71" s="163" t="s">
        <v>135</v>
      </c>
      <c r="Y71" s="163" t="s">
        <v>136</v>
      </c>
      <c r="Z71" s="152"/>
      <c r="AA71" s="152"/>
      <c r="AB71" s="152"/>
      <c r="AC71" s="152"/>
      <c r="AD71" s="152"/>
      <c r="AE71" s="152"/>
      <c r="AF71" s="152"/>
      <c r="AG71" s="152" t="s">
        <v>137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>
        <v>52</v>
      </c>
      <c r="B72" s="160" t="s">
        <v>254</v>
      </c>
      <c r="C72" s="190" t="s">
        <v>255</v>
      </c>
      <c r="D72" s="161" t="s">
        <v>0</v>
      </c>
      <c r="E72" s="186"/>
      <c r="F72" s="164"/>
      <c r="G72" s="163">
        <f t="shared" si="21"/>
        <v>0</v>
      </c>
      <c r="H72" s="164"/>
      <c r="I72" s="163">
        <f t="shared" si="22"/>
        <v>0</v>
      </c>
      <c r="J72" s="164"/>
      <c r="K72" s="163">
        <f t="shared" si="23"/>
        <v>0</v>
      </c>
      <c r="L72" s="163">
        <v>21</v>
      </c>
      <c r="M72" s="163">
        <f t="shared" si="24"/>
        <v>0</v>
      </c>
      <c r="N72" s="162">
        <v>0</v>
      </c>
      <c r="O72" s="162">
        <f t="shared" si="25"/>
        <v>0</v>
      </c>
      <c r="P72" s="162">
        <v>0</v>
      </c>
      <c r="Q72" s="162">
        <f t="shared" si="26"/>
        <v>0</v>
      </c>
      <c r="R72" s="163"/>
      <c r="S72" s="163" t="s">
        <v>134</v>
      </c>
      <c r="T72" s="163" t="s">
        <v>134</v>
      </c>
      <c r="U72" s="163">
        <v>0</v>
      </c>
      <c r="V72" s="163">
        <f t="shared" si="27"/>
        <v>0</v>
      </c>
      <c r="W72" s="163"/>
      <c r="X72" s="163" t="s">
        <v>192</v>
      </c>
      <c r="Y72" s="163" t="s">
        <v>136</v>
      </c>
      <c r="Z72" s="152"/>
      <c r="AA72" s="152"/>
      <c r="AB72" s="152"/>
      <c r="AC72" s="152"/>
      <c r="AD72" s="152"/>
      <c r="AE72" s="152"/>
      <c r="AF72" s="152"/>
      <c r="AG72" s="152" t="s">
        <v>193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x14ac:dyDescent="0.2">
      <c r="A73" s="167" t="s">
        <v>129</v>
      </c>
      <c r="B73" s="168" t="s">
        <v>80</v>
      </c>
      <c r="C73" s="187" t="s">
        <v>81</v>
      </c>
      <c r="D73" s="169"/>
      <c r="E73" s="170"/>
      <c r="F73" s="171"/>
      <c r="G73" s="172">
        <f>SUMIF(AG74:AG98,"&lt;&gt;NOR",G74:G98)</f>
        <v>0</v>
      </c>
      <c r="H73" s="166"/>
      <c r="I73" s="166">
        <f>SUM(I74:I98)</f>
        <v>0</v>
      </c>
      <c r="J73" s="166"/>
      <c r="K73" s="166">
        <f>SUM(K74:K98)</f>
        <v>0</v>
      </c>
      <c r="L73" s="166"/>
      <c r="M73" s="166">
        <f>SUM(M74:M98)</f>
        <v>0</v>
      </c>
      <c r="N73" s="165"/>
      <c r="O73" s="165">
        <f>SUM(O74:O98)</f>
        <v>0.02</v>
      </c>
      <c r="P73" s="165"/>
      <c r="Q73" s="165">
        <f>SUM(Q74:Q98)</f>
        <v>0.5</v>
      </c>
      <c r="R73" s="166"/>
      <c r="S73" s="166"/>
      <c r="T73" s="166"/>
      <c r="U73" s="166"/>
      <c r="V73" s="166">
        <f>SUM(V74:V98)</f>
        <v>29.61</v>
      </c>
      <c r="W73" s="166"/>
      <c r="X73" s="166"/>
      <c r="Y73" s="166"/>
      <c r="AG73" t="s">
        <v>130</v>
      </c>
    </row>
    <row r="74" spans="1:60" outlineLevel="1" x14ac:dyDescent="0.2">
      <c r="A74" s="180">
        <v>53</v>
      </c>
      <c r="B74" s="181" t="s">
        <v>256</v>
      </c>
      <c r="C74" s="188" t="s">
        <v>257</v>
      </c>
      <c r="D74" s="182" t="s">
        <v>258</v>
      </c>
      <c r="E74" s="183">
        <v>4</v>
      </c>
      <c r="F74" s="184"/>
      <c r="G74" s="185">
        <f t="shared" ref="G74:G98" si="28">ROUND(E74*F74,2)</f>
        <v>0</v>
      </c>
      <c r="H74" s="164"/>
      <c r="I74" s="163">
        <f t="shared" ref="I74:I98" si="29">ROUND(E74*H74,2)</f>
        <v>0</v>
      </c>
      <c r="J74" s="164"/>
      <c r="K74" s="163">
        <f t="shared" ref="K74:K98" si="30">ROUND(E74*J74,2)</f>
        <v>0</v>
      </c>
      <c r="L74" s="163">
        <v>21</v>
      </c>
      <c r="M74" s="163">
        <f t="shared" ref="M74:M98" si="31">G74*(1+L74/100)</f>
        <v>0</v>
      </c>
      <c r="N74" s="162">
        <v>0</v>
      </c>
      <c r="O74" s="162">
        <f t="shared" ref="O74:O98" si="32">ROUND(E74*N74,2)</f>
        <v>0</v>
      </c>
      <c r="P74" s="162">
        <v>1.9460000000000002E-2</v>
      </c>
      <c r="Q74" s="162">
        <f t="shared" ref="Q74:Q98" si="33">ROUND(E74*P74,2)</f>
        <v>0.08</v>
      </c>
      <c r="R74" s="163"/>
      <c r="S74" s="163" t="s">
        <v>134</v>
      </c>
      <c r="T74" s="163" t="s">
        <v>134</v>
      </c>
      <c r="U74" s="163">
        <v>0.38200000000000001</v>
      </c>
      <c r="V74" s="163">
        <f t="shared" ref="V74:V98" si="34">ROUND(E74*U74,2)</f>
        <v>1.53</v>
      </c>
      <c r="W74" s="163"/>
      <c r="X74" s="163" t="s">
        <v>135</v>
      </c>
      <c r="Y74" s="163" t="s">
        <v>136</v>
      </c>
      <c r="Z74" s="152"/>
      <c r="AA74" s="152"/>
      <c r="AB74" s="152"/>
      <c r="AC74" s="152"/>
      <c r="AD74" s="152"/>
      <c r="AE74" s="152"/>
      <c r="AF74" s="152"/>
      <c r="AG74" s="152" t="s">
        <v>137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80">
        <v>54</v>
      </c>
      <c r="B75" s="181" t="s">
        <v>259</v>
      </c>
      <c r="C75" s="188" t="s">
        <v>260</v>
      </c>
      <c r="D75" s="182" t="s">
        <v>258</v>
      </c>
      <c r="E75" s="183">
        <v>3</v>
      </c>
      <c r="F75" s="184"/>
      <c r="G75" s="185">
        <f t="shared" si="28"/>
        <v>0</v>
      </c>
      <c r="H75" s="164"/>
      <c r="I75" s="163">
        <f t="shared" si="29"/>
        <v>0</v>
      </c>
      <c r="J75" s="164"/>
      <c r="K75" s="163">
        <f t="shared" si="30"/>
        <v>0</v>
      </c>
      <c r="L75" s="163">
        <v>21</v>
      </c>
      <c r="M75" s="163">
        <f t="shared" si="31"/>
        <v>0</v>
      </c>
      <c r="N75" s="162">
        <v>0</v>
      </c>
      <c r="O75" s="162">
        <f t="shared" si="32"/>
        <v>0</v>
      </c>
      <c r="P75" s="162">
        <v>1.933E-2</v>
      </c>
      <c r="Q75" s="162">
        <f t="shared" si="33"/>
        <v>0.06</v>
      </c>
      <c r="R75" s="163"/>
      <c r="S75" s="163" t="s">
        <v>134</v>
      </c>
      <c r="T75" s="163" t="s">
        <v>134</v>
      </c>
      <c r="U75" s="163">
        <v>0.59</v>
      </c>
      <c r="V75" s="163">
        <f t="shared" si="34"/>
        <v>1.77</v>
      </c>
      <c r="W75" s="163"/>
      <c r="X75" s="163" t="s">
        <v>135</v>
      </c>
      <c r="Y75" s="163" t="s">
        <v>136</v>
      </c>
      <c r="Z75" s="152"/>
      <c r="AA75" s="152"/>
      <c r="AB75" s="152"/>
      <c r="AC75" s="152"/>
      <c r="AD75" s="152"/>
      <c r="AE75" s="152"/>
      <c r="AF75" s="152"/>
      <c r="AG75" s="152" t="s">
        <v>198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80">
        <v>55</v>
      </c>
      <c r="B76" s="181" t="s">
        <v>261</v>
      </c>
      <c r="C76" s="188" t="s">
        <v>262</v>
      </c>
      <c r="D76" s="182" t="s">
        <v>140</v>
      </c>
      <c r="E76" s="183">
        <v>3</v>
      </c>
      <c r="F76" s="184"/>
      <c r="G76" s="185">
        <f t="shared" si="28"/>
        <v>0</v>
      </c>
      <c r="H76" s="164"/>
      <c r="I76" s="163">
        <f t="shared" si="29"/>
        <v>0</v>
      </c>
      <c r="J76" s="164"/>
      <c r="K76" s="163">
        <f t="shared" si="30"/>
        <v>0</v>
      </c>
      <c r="L76" s="163">
        <v>21</v>
      </c>
      <c r="M76" s="163">
        <f t="shared" si="31"/>
        <v>0</v>
      </c>
      <c r="N76" s="162">
        <v>5.0000000000000001E-4</v>
      </c>
      <c r="O76" s="162">
        <f t="shared" si="32"/>
        <v>0</v>
      </c>
      <c r="P76" s="162">
        <v>0</v>
      </c>
      <c r="Q76" s="162">
        <f t="shared" si="33"/>
        <v>0</v>
      </c>
      <c r="R76" s="163"/>
      <c r="S76" s="163" t="s">
        <v>134</v>
      </c>
      <c r="T76" s="163" t="s">
        <v>134</v>
      </c>
      <c r="U76" s="163">
        <v>0.74099999999999999</v>
      </c>
      <c r="V76" s="163">
        <f t="shared" si="34"/>
        <v>2.2200000000000002</v>
      </c>
      <c r="W76" s="163"/>
      <c r="X76" s="163" t="s">
        <v>135</v>
      </c>
      <c r="Y76" s="163" t="s">
        <v>136</v>
      </c>
      <c r="Z76" s="152"/>
      <c r="AA76" s="152"/>
      <c r="AB76" s="152"/>
      <c r="AC76" s="152"/>
      <c r="AD76" s="152"/>
      <c r="AE76" s="152"/>
      <c r="AF76" s="152"/>
      <c r="AG76" s="152" t="s">
        <v>198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80">
        <v>56</v>
      </c>
      <c r="B77" s="181" t="s">
        <v>263</v>
      </c>
      <c r="C77" s="188" t="s">
        <v>264</v>
      </c>
      <c r="D77" s="182" t="s">
        <v>140</v>
      </c>
      <c r="E77" s="183">
        <v>1</v>
      </c>
      <c r="F77" s="184"/>
      <c r="G77" s="185">
        <f t="shared" si="28"/>
        <v>0</v>
      </c>
      <c r="H77" s="164"/>
      <c r="I77" s="163">
        <f t="shared" si="29"/>
        <v>0</v>
      </c>
      <c r="J77" s="164"/>
      <c r="K77" s="163">
        <f t="shared" si="30"/>
        <v>0</v>
      </c>
      <c r="L77" s="163">
        <v>21</v>
      </c>
      <c r="M77" s="163">
        <f t="shared" si="31"/>
        <v>0</v>
      </c>
      <c r="N77" s="162">
        <v>1.2999999999999999E-4</v>
      </c>
      <c r="O77" s="162">
        <f t="shared" si="32"/>
        <v>0</v>
      </c>
      <c r="P77" s="162">
        <v>0</v>
      </c>
      <c r="Q77" s="162">
        <f t="shared" si="33"/>
        <v>0</v>
      </c>
      <c r="R77" s="163"/>
      <c r="S77" s="163" t="s">
        <v>134</v>
      </c>
      <c r="T77" s="163" t="s">
        <v>134</v>
      </c>
      <c r="U77" s="163">
        <v>0.58199999999999996</v>
      </c>
      <c r="V77" s="163">
        <f t="shared" si="34"/>
        <v>0.57999999999999996</v>
      </c>
      <c r="W77" s="163"/>
      <c r="X77" s="163" t="s">
        <v>135</v>
      </c>
      <c r="Y77" s="163" t="s">
        <v>136</v>
      </c>
      <c r="Z77" s="152"/>
      <c r="AA77" s="152"/>
      <c r="AB77" s="152"/>
      <c r="AC77" s="152"/>
      <c r="AD77" s="152"/>
      <c r="AE77" s="152"/>
      <c r="AF77" s="152"/>
      <c r="AG77" s="152" t="s">
        <v>198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80">
        <v>57</v>
      </c>
      <c r="B78" s="181" t="s">
        <v>265</v>
      </c>
      <c r="C78" s="188" t="s">
        <v>266</v>
      </c>
      <c r="D78" s="182" t="s">
        <v>258</v>
      </c>
      <c r="E78" s="183">
        <v>1</v>
      </c>
      <c r="F78" s="184"/>
      <c r="G78" s="185">
        <f t="shared" si="28"/>
        <v>0</v>
      </c>
      <c r="H78" s="164"/>
      <c r="I78" s="163">
        <f t="shared" si="29"/>
        <v>0</v>
      </c>
      <c r="J78" s="164"/>
      <c r="K78" s="163">
        <f t="shared" si="30"/>
        <v>0</v>
      </c>
      <c r="L78" s="163">
        <v>21</v>
      </c>
      <c r="M78" s="163">
        <f t="shared" si="31"/>
        <v>0</v>
      </c>
      <c r="N78" s="162">
        <v>0</v>
      </c>
      <c r="O78" s="162">
        <f t="shared" si="32"/>
        <v>0</v>
      </c>
      <c r="P78" s="162">
        <v>1.72E-2</v>
      </c>
      <c r="Q78" s="162">
        <f t="shared" si="33"/>
        <v>0.02</v>
      </c>
      <c r="R78" s="163"/>
      <c r="S78" s="163" t="s">
        <v>134</v>
      </c>
      <c r="T78" s="163" t="s">
        <v>134</v>
      </c>
      <c r="U78" s="163">
        <v>0.40300000000000002</v>
      </c>
      <c r="V78" s="163">
        <f t="shared" si="34"/>
        <v>0.4</v>
      </c>
      <c r="W78" s="163"/>
      <c r="X78" s="163" t="s">
        <v>135</v>
      </c>
      <c r="Y78" s="163" t="s">
        <v>136</v>
      </c>
      <c r="Z78" s="152"/>
      <c r="AA78" s="152"/>
      <c r="AB78" s="152"/>
      <c r="AC78" s="152"/>
      <c r="AD78" s="152"/>
      <c r="AE78" s="152"/>
      <c r="AF78" s="152"/>
      <c r="AG78" s="152" t="s">
        <v>198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80">
        <v>58</v>
      </c>
      <c r="B79" s="181" t="s">
        <v>267</v>
      </c>
      <c r="C79" s="188" t="s">
        <v>268</v>
      </c>
      <c r="D79" s="182" t="s">
        <v>140</v>
      </c>
      <c r="E79" s="183">
        <v>8</v>
      </c>
      <c r="F79" s="184"/>
      <c r="G79" s="185">
        <f t="shared" si="28"/>
        <v>0</v>
      </c>
      <c r="H79" s="164"/>
      <c r="I79" s="163">
        <f t="shared" si="29"/>
        <v>0</v>
      </c>
      <c r="J79" s="164"/>
      <c r="K79" s="163">
        <f t="shared" si="30"/>
        <v>0</v>
      </c>
      <c r="L79" s="163">
        <v>21</v>
      </c>
      <c r="M79" s="163">
        <f t="shared" si="31"/>
        <v>0</v>
      </c>
      <c r="N79" s="162">
        <v>0</v>
      </c>
      <c r="O79" s="162">
        <f t="shared" si="32"/>
        <v>0</v>
      </c>
      <c r="P79" s="162">
        <v>0</v>
      </c>
      <c r="Q79" s="162">
        <f t="shared" si="33"/>
        <v>0</v>
      </c>
      <c r="R79" s="163"/>
      <c r="S79" s="163" t="s">
        <v>134</v>
      </c>
      <c r="T79" s="163" t="s">
        <v>134</v>
      </c>
      <c r="U79" s="163">
        <v>8.1000000000000003E-2</v>
      </c>
      <c r="V79" s="163">
        <f t="shared" si="34"/>
        <v>0.65</v>
      </c>
      <c r="W79" s="163"/>
      <c r="X79" s="163" t="s">
        <v>135</v>
      </c>
      <c r="Y79" s="163" t="s">
        <v>136</v>
      </c>
      <c r="Z79" s="152"/>
      <c r="AA79" s="152"/>
      <c r="AB79" s="152"/>
      <c r="AC79" s="152"/>
      <c r="AD79" s="152"/>
      <c r="AE79" s="152"/>
      <c r="AF79" s="152"/>
      <c r="AG79" s="152" t="s">
        <v>198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80">
        <v>59</v>
      </c>
      <c r="B80" s="181" t="s">
        <v>269</v>
      </c>
      <c r="C80" s="188" t="s">
        <v>270</v>
      </c>
      <c r="D80" s="182" t="s">
        <v>258</v>
      </c>
      <c r="E80" s="183">
        <v>8</v>
      </c>
      <c r="F80" s="184"/>
      <c r="G80" s="185">
        <f t="shared" si="28"/>
        <v>0</v>
      </c>
      <c r="H80" s="164"/>
      <c r="I80" s="163">
        <f t="shared" si="29"/>
        <v>0</v>
      </c>
      <c r="J80" s="164"/>
      <c r="K80" s="163">
        <f t="shared" si="30"/>
        <v>0</v>
      </c>
      <c r="L80" s="163">
        <v>21</v>
      </c>
      <c r="M80" s="163">
        <f t="shared" si="31"/>
        <v>0</v>
      </c>
      <c r="N80" s="162">
        <v>2.4000000000000001E-4</v>
      </c>
      <c r="O80" s="162">
        <f t="shared" si="32"/>
        <v>0</v>
      </c>
      <c r="P80" s="162">
        <v>0</v>
      </c>
      <c r="Q80" s="162">
        <f t="shared" si="33"/>
        <v>0</v>
      </c>
      <c r="R80" s="163"/>
      <c r="S80" s="163" t="s">
        <v>134</v>
      </c>
      <c r="T80" s="163" t="s">
        <v>134</v>
      </c>
      <c r="U80" s="163">
        <v>0.124</v>
      </c>
      <c r="V80" s="163">
        <f t="shared" si="34"/>
        <v>0.99</v>
      </c>
      <c r="W80" s="163"/>
      <c r="X80" s="163" t="s">
        <v>135</v>
      </c>
      <c r="Y80" s="163" t="s">
        <v>136</v>
      </c>
      <c r="Z80" s="152"/>
      <c r="AA80" s="152"/>
      <c r="AB80" s="152"/>
      <c r="AC80" s="152"/>
      <c r="AD80" s="152"/>
      <c r="AE80" s="152"/>
      <c r="AF80" s="152"/>
      <c r="AG80" s="152" t="s">
        <v>198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80">
        <v>60</v>
      </c>
      <c r="B81" s="181" t="s">
        <v>271</v>
      </c>
      <c r="C81" s="188" t="s">
        <v>272</v>
      </c>
      <c r="D81" s="182" t="s">
        <v>258</v>
      </c>
      <c r="E81" s="183">
        <v>8</v>
      </c>
      <c r="F81" s="184"/>
      <c r="G81" s="185">
        <f t="shared" si="28"/>
        <v>0</v>
      </c>
      <c r="H81" s="164"/>
      <c r="I81" s="163">
        <f t="shared" si="29"/>
        <v>0</v>
      </c>
      <c r="J81" s="164"/>
      <c r="K81" s="163">
        <f t="shared" si="30"/>
        <v>0</v>
      </c>
      <c r="L81" s="163">
        <v>21</v>
      </c>
      <c r="M81" s="163">
        <f t="shared" si="31"/>
        <v>0</v>
      </c>
      <c r="N81" s="162">
        <v>8.0000000000000007E-5</v>
      </c>
      <c r="O81" s="162">
        <f t="shared" si="32"/>
        <v>0</v>
      </c>
      <c r="P81" s="162">
        <v>0</v>
      </c>
      <c r="Q81" s="162">
        <f t="shared" si="33"/>
        <v>0</v>
      </c>
      <c r="R81" s="163"/>
      <c r="S81" s="163" t="s">
        <v>134</v>
      </c>
      <c r="T81" s="163" t="s">
        <v>134</v>
      </c>
      <c r="U81" s="163">
        <v>0.28999999999999998</v>
      </c>
      <c r="V81" s="163">
        <f t="shared" si="34"/>
        <v>2.3199999999999998</v>
      </c>
      <c r="W81" s="163"/>
      <c r="X81" s="163" t="s">
        <v>135</v>
      </c>
      <c r="Y81" s="163" t="s">
        <v>136</v>
      </c>
      <c r="Z81" s="152"/>
      <c r="AA81" s="152"/>
      <c r="AB81" s="152"/>
      <c r="AC81" s="152"/>
      <c r="AD81" s="152"/>
      <c r="AE81" s="152"/>
      <c r="AF81" s="152"/>
      <c r="AG81" s="152" t="s">
        <v>198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80">
        <v>61</v>
      </c>
      <c r="B82" s="181" t="s">
        <v>273</v>
      </c>
      <c r="C82" s="188" t="s">
        <v>274</v>
      </c>
      <c r="D82" s="182" t="s">
        <v>140</v>
      </c>
      <c r="E82" s="183">
        <v>10</v>
      </c>
      <c r="F82" s="184"/>
      <c r="G82" s="185">
        <f t="shared" si="28"/>
        <v>0</v>
      </c>
      <c r="H82" s="164"/>
      <c r="I82" s="163">
        <f t="shared" si="29"/>
        <v>0</v>
      </c>
      <c r="J82" s="164"/>
      <c r="K82" s="163">
        <f t="shared" si="30"/>
        <v>0</v>
      </c>
      <c r="L82" s="163">
        <v>21</v>
      </c>
      <c r="M82" s="163">
        <f t="shared" si="31"/>
        <v>0</v>
      </c>
      <c r="N82" s="162">
        <v>0</v>
      </c>
      <c r="O82" s="162">
        <f t="shared" si="32"/>
        <v>0</v>
      </c>
      <c r="P82" s="162">
        <v>7.62E-3</v>
      </c>
      <c r="Q82" s="162">
        <f t="shared" si="33"/>
        <v>0.08</v>
      </c>
      <c r="R82" s="163"/>
      <c r="S82" s="163" t="s">
        <v>134</v>
      </c>
      <c r="T82" s="163" t="s">
        <v>134</v>
      </c>
      <c r="U82" s="163">
        <v>0.54300000000000004</v>
      </c>
      <c r="V82" s="163">
        <f t="shared" si="34"/>
        <v>5.43</v>
      </c>
      <c r="W82" s="163"/>
      <c r="X82" s="163" t="s">
        <v>135</v>
      </c>
      <c r="Y82" s="163" t="s">
        <v>136</v>
      </c>
      <c r="Z82" s="152"/>
      <c r="AA82" s="152"/>
      <c r="AB82" s="152"/>
      <c r="AC82" s="152"/>
      <c r="AD82" s="152"/>
      <c r="AE82" s="152"/>
      <c r="AF82" s="152"/>
      <c r="AG82" s="152" t="s">
        <v>198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80">
        <v>62</v>
      </c>
      <c r="B83" s="181" t="s">
        <v>275</v>
      </c>
      <c r="C83" s="188" t="s">
        <v>276</v>
      </c>
      <c r="D83" s="182" t="s">
        <v>140</v>
      </c>
      <c r="E83" s="183">
        <v>3</v>
      </c>
      <c r="F83" s="184"/>
      <c r="G83" s="185">
        <f t="shared" si="28"/>
        <v>0</v>
      </c>
      <c r="H83" s="164"/>
      <c r="I83" s="163">
        <f t="shared" si="29"/>
        <v>0</v>
      </c>
      <c r="J83" s="164"/>
      <c r="K83" s="163">
        <f t="shared" si="30"/>
        <v>0</v>
      </c>
      <c r="L83" s="163">
        <v>21</v>
      </c>
      <c r="M83" s="163">
        <f t="shared" si="31"/>
        <v>0</v>
      </c>
      <c r="N83" s="162">
        <v>0</v>
      </c>
      <c r="O83" s="162">
        <f t="shared" si="32"/>
        <v>0</v>
      </c>
      <c r="P83" s="162">
        <v>0</v>
      </c>
      <c r="Q83" s="162">
        <f t="shared" si="33"/>
        <v>0</v>
      </c>
      <c r="R83" s="163"/>
      <c r="S83" s="163" t="s">
        <v>162</v>
      </c>
      <c r="T83" s="163" t="s">
        <v>163</v>
      </c>
      <c r="U83" s="163">
        <v>0</v>
      </c>
      <c r="V83" s="163">
        <f t="shared" si="34"/>
        <v>0</v>
      </c>
      <c r="W83" s="163"/>
      <c r="X83" s="163" t="s">
        <v>135</v>
      </c>
      <c r="Y83" s="163" t="s">
        <v>136</v>
      </c>
      <c r="Z83" s="152"/>
      <c r="AA83" s="152"/>
      <c r="AB83" s="152"/>
      <c r="AC83" s="152"/>
      <c r="AD83" s="152"/>
      <c r="AE83" s="152"/>
      <c r="AF83" s="152"/>
      <c r="AG83" s="152" t="s">
        <v>198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80">
        <v>63</v>
      </c>
      <c r="B84" s="181" t="s">
        <v>277</v>
      </c>
      <c r="C84" s="188" t="s">
        <v>278</v>
      </c>
      <c r="D84" s="182" t="s">
        <v>279</v>
      </c>
      <c r="E84" s="183">
        <v>3</v>
      </c>
      <c r="F84" s="184"/>
      <c r="G84" s="185">
        <f t="shared" si="28"/>
        <v>0</v>
      </c>
      <c r="H84" s="164"/>
      <c r="I84" s="163">
        <f t="shared" si="29"/>
        <v>0</v>
      </c>
      <c r="J84" s="164"/>
      <c r="K84" s="163">
        <f t="shared" si="30"/>
        <v>0</v>
      </c>
      <c r="L84" s="163">
        <v>21</v>
      </c>
      <c r="M84" s="163">
        <f t="shared" si="31"/>
        <v>0</v>
      </c>
      <c r="N84" s="162">
        <v>0</v>
      </c>
      <c r="O84" s="162">
        <f t="shared" si="32"/>
        <v>0</v>
      </c>
      <c r="P84" s="162">
        <v>0</v>
      </c>
      <c r="Q84" s="162">
        <f t="shared" si="33"/>
        <v>0</v>
      </c>
      <c r="R84" s="163"/>
      <c r="S84" s="163" t="s">
        <v>162</v>
      </c>
      <c r="T84" s="163" t="s">
        <v>163</v>
      </c>
      <c r="U84" s="163">
        <v>0</v>
      </c>
      <c r="V84" s="163">
        <f t="shared" si="34"/>
        <v>0</v>
      </c>
      <c r="W84" s="163"/>
      <c r="X84" s="163" t="s">
        <v>135</v>
      </c>
      <c r="Y84" s="163" t="s">
        <v>136</v>
      </c>
      <c r="Z84" s="152"/>
      <c r="AA84" s="152"/>
      <c r="AB84" s="152"/>
      <c r="AC84" s="152"/>
      <c r="AD84" s="152"/>
      <c r="AE84" s="152"/>
      <c r="AF84" s="152"/>
      <c r="AG84" s="152" t="s">
        <v>137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80">
        <v>64</v>
      </c>
      <c r="B85" s="181" t="s">
        <v>280</v>
      </c>
      <c r="C85" s="188" t="s">
        <v>281</v>
      </c>
      <c r="D85" s="182" t="s">
        <v>140</v>
      </c>
      <c r="E85" s="183">
        <v>2</v>
      </c>
      <c r="F85" s="184"/>
      <c r="G85" s="185">
        <f t="shared" si="28"/>
        <v>0</v>
      </c>
      <c r="H85" s="164"/>
      <c r="I85" s="163">
        <f t="shared" si="29"/>
        <v>0</v>
      </c>
      <c r="J85" s="164"/>
      <c r="K85" s="163">
        <f t="shared" si="30"/>
        <v>0</v>
      </c>
      <c r="L85" s="163">
        <v>21</v>
      </c>
      <c r="M85" s="163">
        <f t="shared" si="31"/>
        <v>0</v>
      </c>
      <c r="N85" s="162">
        <v>0</v>
      </c>
      <c r="O85" s="162">
        <f t="shared" si="32"/>
        <v>0</v>
      </c>
      <c r="P85" s="162">
        <v>0</v>
      </c>
      <c r="Q85" s="162">
        <f t="shared" si="33"/>
        <v>0</v>
      </c>
      <c r="R85" s="163"/>
      <c r="S85" s="163" t="s">
        <v>162</v>
      </c>
      <c r="T85" s="163" t="s">
        <v>163</v>
      </c>
      <c r="U85" s="163">
        <v>0</v>
      </c>
      <c r="V85" s="163">
        <f t="shared" si="34"/>
        <v>0</v>
      </c>
      <c r="W85" s="163"/>
      <c r="X85" s="163" t="s">
        <v>135</v>
      </c>
      <c r="Y85" s="163" t="s">
        <v>136</v>
      </c>
      <c r="Z85" s="152"/>
      <c r="AA85" s="152"/>
      <c r="AB85" s="152"/>
      <c r="AC85" s="152"/>
      <c r="AD85" s="152"/>
      <c r="AE85" s="152"/>
      <c r="AF85" s="152"/>
      <c r="AG85" s="152" t="s">
        <v>198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80">
        <v>65</v>
      </c>
      <c r="B86" s="181" t="s">
        <v>282</v>
      </c>
      <c r="C86" s="188" t="s">
        <v>283</v>
      </c>
      <c r="D86" s="182" t="s">
        <v>140</v>
      </c>
      <c r="E86" s="183">
        <v>10</v>
      </c>
      <c r="F86" s="184"/>
      <c r="G86" s="185">
        <f t="shared" si="28"/>
        <v>0</v>
      </c>
      <c r="H86" s="164"/>
      <c r="I86" s="163">
        <f t="shared" si="29"/>
        <v>0</v>
      </c>
      <c r="J86" s="164"/>
      <c r="K86" s="163">
        <f t="shared" si="30"/>
        <v>0</v>
      </c>
      <c r="L86" s="163">
        <v>21</v>
      </c>
      <c r="M86" s="163">
        <f t="shared" si="31"/>
        <v>0</v>
      </c>
      <c r="N86" s="162">
        <v>0</v>
      </c>
      <c r="O86" s="162">
        <f t="shared" si="32"/>
        <v>0</v>
      </c>
      <c r="P86" s="162">
        <v>0</v>
      </c>
      <c r="Q86" s="162">
        <f t="shared" si="33"/>
        <v>0</v>
      </c>
      <c r="R86" s="163"/>
      <c r="S86" s="163" t="s">
        <v>162</v>
      </c>
      <c r="T86" s="163" t="s">
        <v>163</v>
      </c>
      <c r="U86" s="163">
        <v>0</v>
      </c>
      <c r="V86" s="163">
        <f t="shared" si="34"/>
        <v>0</v>
      </c>
      <c r="W86" s="163"/>
      <c r="X86" s="163" t="s">
        <v>135</v>
      </c>
      <c r="Y86" s="163" t="s">
        <v>136</v>
      </c>
      <c r="Z86" s="152"/>
      <c r="AA86" s="152"/>
      <c r="AB86" s="152"/>
      <c r="AC86" s="152"/>
      <c r="AD86" s="152"/>
      <c r="AE86" s="152"/>
      <c r="AF86" s="152"/>
      <c r="AG86" s="152" t="s">
        <v>198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80">
        <v>66</v>
      </c>
      <c r="B87" s="181" t="s">
        <v>284</v>
      </c>
      <c r="C87" s="188" t="s">
        <v>285</v>
      </c>
      <c r="D87" s="182" t="s">
        <v>140</v>
      </c>
      <c r="E87" s="183">
        <v>10</v>
      </c>
      <c r="F87" s="184"/>
      <c r="G87" s="185">
        <f t="shared" si="28"/>
        <v>0</v>
      </c>
      <c r="H87" s="164"/>
      <c r="I87" s="163">
        <f t="shared" si="29"/>
        <v>0</v>
      </c>
      <c r="J87" s="164"/>
      <c r="K87" s="163">
        <f t="shared" si="30"/>
        <v>0</v>
      </c>
      <c r="L87" s="163">
        <v>21</v>
      </c>
      <c r="M87" s="163">
        <f t="shared" si="31"/>
        <v>0</v>
      </c>
      <c r="N87" s="162">
        <v>0</v>
      </c>
      <c r="O87" s="162">
        <f t="shared" si="32"/>
        <v>0</v>
      </c>
      <c r="P87" s="162">
        <v>0</v>
      </c>
      <c r="Q87" s="162">
        <f t="shared" si="33"/>
        <v>0</v>
      </c>
      <c r="R87" s="163"/>
      <c r="S87" s="163" t="s">
        <v>162</v>
      </c>
      <c r="T87" s="163" t="s">
        <v>163</v>
      </c>
      <c r="U87" s="163">
        <v>0</v>
      </c>
      <c r="V87" s="163">
        <f t="shared" si="34"/>
        <v>0</v>
      </c>
      <c r="W87" s="163"/>
      <c r="X87" s="163" t="s">
        <v>135</v>
      </c>
      <c r="Y87" s="163" t="s">
        <v>136</v>
      </c>
      <c r="Z87" s="152"/>
      <c r="AA87" s="152"/>
      <c r="AB87" s="152"/>
      <c r="AC87" s="152"/>
      <c r="AD87" s="152"/>
      <c r="AE87" s="152"/>
      <c r="AF87" s="152"/>
      <c r="AG87" s="152" t="s">
        <v>198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80">
        <v>67</v>
      </c>
      <c r="B88" s="181" t="s">
        <v>286</v>
      </c>
      <c r="C88" s="188" t="s">
        <v>287</v>
      </c>
      <c r="D88" s="182" t="s">
        <v>140</v>
      </c>
      <c r="E88" s="183">
        <v>2</v>
      </c>
      <c r="F88" s="184"/>
      <c r="G88" s="185">
        <f t="shared" si="28"/>
        <v>0</v>
      </c>
      <c r="H88" s="164"/>
      <c r="I88" s="163">
        <f t="shared" si="29"/>
        <v>0</v>
      </c>
      <c r="J88" s="164"/>
      <c r="K88" s="163">
        <f t="shared" si="30"/>
        <v>0</v>
      </c>
      <c r="L88" s="163">
        <v>21</v>
      </c>
      <c r="M88" s="163">
        <f t="shared" si="31"/>
        <v>0</v>
      </c>
      <c r="N88" s="162">
        <v>0</v>
      </c>
      <c r="O88" s="162">
        <f t="shared" si="32"/>
        <v>0</v>
      </c>
      <c r="P88" s="162">
        <v>0</v>
      </c>
      <c r="Q88" s="162">
        <f t="shared" si="33"/>
        <v>0</v>
      </c>
      <c r="R88" s="163"/>
      <c r="S88" s="163" t="s">
        <v>162</v>
      </c>
      <c r="T88" s="163" t="s">
        <v>163</v>
      </c>
      <c r="U88" s="163">
        <v>0</v>
      </c>
      <c r="V88" s="163">
        <f t="shared" si="34"/>
        <v>0</v>
      </c>
      <c r="W88" s="163"/>
      <c r="X88" s="163" t="s">
        <v>222</v>
      </c>
      <c r="Y88" s="163" t="s">
        <v>136</v>
      </c>
      <c r="Z88" s="152"/>
      <c r="AA88" s="152"/>
      <c r="AB88" s="152"/>
      <c r="AC88" s="152"/>
      <c r="AD88" s="152"/>
      <c r="AE88" s="152"/>
      <c r="AF88" s="152"/>
      <c r="AG88" s="152" t="s">
        <v>223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80">
        <v>68</v>
      </c>
      <c r="B89" s="181" t="s">
        <v>288</v>
      </c>
      <c r="C89" s="188" t="s">
        <v>289</v>
      </c>
      <c r="D89" s="182" t="s">
        <v>140</v>
      </c>
      <c r="E89" s="183">
        <v>10</v>
      </c>
      <c r="F89" s="184"/>
      <c r="G89" s="185">
        <f t="shared" si="28"/>
        <v>0</v>
      </c>
      <c r="H89" s="164"/>
      <c r="I89" s="163">
        <f t="shared" si="29"/>
        <v>0</v>
      </c>
      <c r="J89" s="164"/>
      <c r="K89" s="163">
        <f t="shared" si="30"/>
        <v>0</v>
      </c>
      <c r="L89" s="163">
        <v>21</v>
      </c>
      <c r="M89" s="163">
        <f t="shared" si="31"/>
        <v>0</v>
      </c>
      <c r="N89" s="162">
        <v>0</v>
      </c>
      <c r="O89" s="162">
        <f t="shared" si="32"/>
        <v>0</v>
      </c>
      <c r="P89" s="162">
        <v>0</v>
      </c>
      <c r="Q89" s="162">
        <f t="shared" si="33"/>
        <v>0</v>
      </c>
      <c r="R89" s="163"/>
      <c r="S89" s="163" t="s">
        <v>162</v>
      </c>
      <c r="T89" s="163" t="s">
        <v>163</v>
      </c>
      <c r="U89" s="163">
        <v>0</v>
      </c>
      <c r="V89" s="163">
        <f t="shared" si="34"/>
        <v>0</v>
      </c>
      <c r="W89" s="163"/>
      <c r="X89" s="163" t="s">
        <v>222</v>
      </c>
      <c r="Y89" s="163" t="s">
        <v>136</v>
      </c>
      <c r="Z89" s="152"/>
      <c r="AA89" s="152"/>
      <c r="AB89" s="152"/>
      <c r="AC89" s="152"/>
      <c r="AD89" s="152"/>
      <c r="AE89" s="152"/>
      <c r="AF89" s="152"/>
      <c r="AG89" s="152" t="s">
        <v>223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80">
        <v>69</v>
      </c>
      <c r="B90" s="181" t="s">
        <v>290</v>
      </c>
      <c r="C90" s="188" t="s">
        <v>291</v>
      </c>
      <c r="D90" s="182" t="s">
        <v>140</v>
      </c>
      <c r="E90" s="183">
        <v>1</v>
      </c>
      <c r="F90" s="184"/>
      <c r="G90" s="185">
        <f t="shared" si="28"/>
        <v>0</v>
      </c>
      <c r="H90" s="164"/>
      <c r="I90" s="163">
        <f t="shared" si="29"/>
        <v>0</v>
      </c>
      <c r="J90" s="164"/>
      <c r="K90" s="163">
        <f t="shared" si="30"/>
        <v>0</v>
      </c>
      <c r="L90" s="163">
        <v>21</v>
      </c>
      <c r="M90" s="163">
        <f t="shared" si="31"/>
        <v>0</v>
      </c>
      <c r="N90" s="162">
        <v>0</v>
      </c>
      <c r="O90" s="162">
        <f t="shared" si="32"/>
        <v>0</v>
      </c>
      <c r="P90" s="162">
        <v>0</v>
      </c>
      <c r="Q90" s="162">
        <f t="shared" si="33"/>
        <v>0</v>
      </c>
      <c r="R90" s="163"/>
      <c r="S90" s="163" t="s">
        <v>162</v>
      </c>
      <c r="T90" s="163" t="s">
        <v>163</v>
      </c>
      <c r="U90" s="163">
        <v>0</v>
      </c>
      <c r="V90" s="163">
        <f t="shared" si="34"/>
        <v>0</v>
      </c>
      <c r="W90" s="163"/>
      <c r="X90" s="163" t="s">
        <v>222</v>
      </c>
      <c r="Y90" s="163" t="s">
        <v>136</v>
      </c>
      <c r="Z90" s="152"/>
      <c r="AA90" s="152"/>
      <c r="AB90" s="152"/>
      <c r="AC90" s="152"/>
      <c r="AD90" s="152"/>
      <c r="AE90" s="152"/>
      <c r="AF90" s="152"/>
      <c r="AG90" s="152" t="s">
        <v>223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80">
        <v>70</v>
      </c>
      <c r="B91" s="181" t="s">
        <v>292</v>
      </c>
      <c r="C91" s="188" t="s">
        <v>293</v>
      </c>
      <c r="D91" s="182" t="s">
        <v>140</v>
      </c>
      <c r="E91" s="183">
        <v>10</v>
      </c>
      <c r="F91" s="184"/>
      <c r="G91" s="185">
        <f t="shared" si="28"/>
        <v>0</v>
      </c>
      <c r="H91" s="164"/>
      <c r="I91" s="163">
        <f t="shared" si="29"/>
        <v>0</v>
      </c>
      <c r="J91" s="164"/>
      <c r="K91" s="163">
        <f t="shared" si="30"/>
        <v>0</v>
      </c>
      <c r="L91" s="163">
        <v>21</v>
      </c>
      <c r="M91" s="163">
        <f t="shared" si="31"/>
        <v>0</v>
      </c>
      <c r="N91" s="162">
        <v>0</v>
      </c>
      <c r="O91" s="162">
        <f t="shared" si="32"/>
        <v>0</v>
      </c>
      <c r="P91" s="162">
        <v>0</v>
      </c>
      <c r="Q91" s="162">
        <f t="shared" si="33"/>
        <v>0</v>
      </c>
      <c r="R91" s="163"/>
      <c r="S91" s="163" t="s">
        <v>162</v>
      </c>
      <c r="T91" s="163" t="s">
        <v>163</v>
      </c>
      <c r="U91" s="163">
        <v>0</v>
      </c>
      <c r="V91" s="163">
        <f t="shared" si="34"/>
        <v>0</v>
      </c>
      <c r="W91" s="163"/>
      <c r="X91" s="163" t="s">
        <v>222</v>
      </c>
      <c r="Y91" s="163" t="s">
        <v>136</v>
      </c>
      <c r="Z91" s="152"/>
      <c r="AA91" s="152"/>
      <c r="AB91" s="152"/>
      <c r="AC91" s="152"/>
      <c r="AD91" s="152"/>
      <c r="AE91" s="152"/>
      <c r="AF91" s="152"/>
      <c r="AG91" s="152" t="s">
        <v>223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80">
        <v>71</v>
      </c>
      <c r="B92" s="181" t="s">
        <v>294</v>
      </c>
      <c r="C92" s="188" t="s">
        <v>295</v>
      </c>
      <c r="D92" s="182" t="s">
        <v>296</v>
      </c>
      <c r="E92" s="183">
        <v>10</v>
      </c>
      <c r="F92" s="184"/>
      <c r="G92" s="185">
        <f t="shared" si="28"/>
        <v>0</v>
      </c>
      <c r="H92" s="164"/>
      <c r="I92" s="163">
        <f t="shared" si="29"/>
        <v>0</v>
      </c>
      <c r="J92" s="164"/>
      <c r="K92" s="163">
        <f t="shared" si="30"/>
        <v>0</v>
      </c>
      <c r="L92" s="163">
        <v>21</v>
      </c>
      <c r="M92" s="163">
        <f t="shared" si="31"/>
        <v>0</v>
      </c>
      <c r="N92" s="162">
        <v>0</v>
      </c>
      <c r="O92" s="162">
        <f t="shared" si="32"/>
        <v>0</v>
      </c>
      <c r="P92" s="162">
        <v>0</v>
      </c>
      <c r="Q92" s="162">
        <f t="shared" si="33"/>
        <v>0</v>
      </c>
      <c r="R92" s="163"/>
      <c r="S92" s="163" t="s">
        <v>162</v>
      </c>
      <c r="T92" s="163" t="s">
        <v>163</v>
      </c>
      <c r="U92" s="163">
        <v>0</v>
      </c>
      <c r="V92" s="163">
        <f t="shared" si="34"/>
        <v>0</v>
      </c>
      <c r="W92" s="163"/>
      <c r="X92" s="163" t="s">
        <v>135</v>
      </c>
      <c r="Y92" s="163" t="s">
        <v>136</v>
      </c>
      <c r="Z92" s="152"/>
      <c r="AA92" s="152"/>
      <c r="AB92" s="152"/>
      <c r="AC92" s="152"/>
      <c r="AD92" s="152"/>
      <c r="AE92" s="152"/>
      <c r="AF92" s="152"/>
      <c r="AG92" s="152" t="s">
        <v>137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80">
        <v>72</v>
      </c>
      <c r="B93" s="181" t="s">
        <v>297</v>
      </c>
      <c r="C93" s="188" t="s">
        <v>298</v>
      </c>
      <c r="D93" s="182" t="s">
        <v>258</v>
      </c>
      <c r="E93" s="183">
        <v>3</v>
      </c>
      <c r="F93" s="184"/>
      <c r="G93" s="185">
        <f t="shared" si="28"/>
        <v>0</v>
      </c>
      <c r="H93" s="164"/>
      <c r="I93" s="163">
        <f t="shared" si="29"/>
        <v>0</v>
      </c>
      <c r="J93" s="164"/>
      <c r="K93" s="163">
        <f t="shared" si="30"/>
        <v>0</v>
      </c>
      <c r="L93" s="163">
        <v>21</v>
      </c>
      <c r="M93" s="163">
        <f t="shared" si="31"/>
        <v>0</v>
      </c>
      <c r="N93" s="162">
        <v>0</v>
      </c>
      <c r="O93" s="162">
        <f t="shared" si="32"/>
        <v>0</v>
      </c>
      <c r="P93" s="162">
        <v>8.7999999999999995E-2</v>
      </c>
      <c r="Q93" s="162">
        <f t="shared" si="33"/>
        <v>0.26</v>
      </c>
      <c r="R93" s="163"/>
      <c r="S93" s="163" t="s">
        <v>162</v>
      </c>
      <c r="T93" s="163" t="s">
        <v>163</v>
      </c>
      <c r="U93" s="163">
        <v>0.69</v>
      </c>
      <c r="V93" s="163">
        <f t="shared" si="34"/>
        <v>2.0699999999999998</v>
      </c>
      <c r="W93" s="163"/>
      <c r="X93" s="163" t="s">
        <v>135</v>
      </c>
      <c r="Y93" s="163" t="s">
        <v>136</v>
      </c>
      <c r="Z93" s="152"/>
      <c r="AA93" s="152"/>
      <c r="AB93" s="152"/>
      <c r="AC93" s="152"/>
      <c r="AD93" s="152"/>
      <c r="AE93" s="152"/>
      <c r="AF93" s="152"/>
      <c r="AG93" s="152" t="s">
        <v>137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80">
        <v>73</v>
      </c>
      <c r="B94" s="181" t="s">
        <v>299</v>
      </c>
      <c r="C94" s="188" t="s">
        <v>300</v>
      </c>
      <c r="D94" s="182" t="s">
        <v>140</v>
      </c>
      <c r="E94" s="183">
        <v>3</v>
      </c>
      <c r="F94" s="184"/>
      <c r="G94" s="185">
        <f t="shared" si="28"/>
        <v>0</v>
      </c>
      <c r="H94" s="164"/>
      <c r="I94" s="163">
        <f t="shared" si="29"/>
        <v>0</v>
      </c>
      <c r="J94" s="164"/>
      <c r="K94" s="163">
        <f t="shared" si="30"/>
        <v>0</v>
      </c>
      <c r="L94" s="163">
        <v>21</v>
      </c>
      <c r="M94" s="163">
        <f t="shared" si="31"/>
        <v>0</v>
      </c>
      <c r="N94" s="162">
        <v>1.8E-3</v>
      </c>
      <c r="O94" s="162">
        <f t="shared" si="32"/>
        <v>0.01</v>
      </c>
      <c r="P94" s="162">
        <v>0</v>
      </c>
      <c r="Q94" s="162">
        <f t="shared" si="33"/>
        <v>0</v>
      </c>
      <c r="R94" s="163"/>
      <c r="S94" s="163" t="s">
        <v>134</v>
      </c>
      <c r="T94" s="163" t="s">
        <v>134</v>
      </c>
      <c r="U94" s="163">
        <v>0.96199999999999997</v>
      </c>
      <c r="V94" s="163">
        <f t="shared" si="34"/>
        <v>2.89</v>
      </c>
      <c r="W94" s="163"/>
      <c r="X94" s="163" t="s">
        <v>135</v>
      </c>
      <c r="Y94" s="163" t="s">
        <v>136</v>
      </c>
      <c r="Z94" s="152"/>
      <c r="AA94" s="152"/>
      <c r="AB94" s="152"/>
      <c r="AC94" s="152"/>
      <c r="AD94" s="152"/>
      <c r="AE94" s="152"/>
      <c r="AF94" s="152"/>
      <c r="AG94" s="152" t="s">
        <v>137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80">
        <v>74</v>
      </c>
      <c r="B95" s="181" t="s">
        <v>301</v>
      </c>
      <c r="C95" s="188" t="s">
        <v>302</v>
      </c>
      <c r="D95" s="182" t="s">
        <v>258</v>
      </c>
      <c r="E95" s="183">
        <v>1</v>
      </c>
      <c r="F95" s="184"/>
      <c r="G95" s="185">
        <f t="shared" si="28"/>
        <v>0</v>
      </c>
      <c r="H95" s="164"/>
      <c r="I95" s="163">
        <f t="shared" si="29"/>
        <v>0</v>
      </c>
      <c r="J95" s="164"/>
      <c r="K95" s="163">
        <f t="shared" si="30"/>
        <v>0</v>
      </c>
      <c r="L95" s="163">
        <v>21</v>
      </c>
      <c r="M95" s="163">
        <f t="shared" si="31"/>
        <v>0</v>
      </c>
      <c r="N95" s="162">
        <v>6.0000000000000001E-3</v>
      </c>
      <c r="O95" s="162">
        <f t="shared" si="32"/>
        <v>0.01</v>
      </c>
      <c r="P95" s="162">
        <v>0</v>
      </c>
      <c r="Q95" s="162">
        <f t="shared" si="33"/>
        <v>0</v>
      </c>
      <c r="R95" s="163"/>
      <c r="S95" s="163" t="s">
        <v>134</v>
      </c>
      <c r="T95" s="163" t="s">
        <v>134</v>
      </c>
      <c r="U95" s="163">
        <v>1.2529999999999999</v>
      </c>
      <c r="V95" s="163">
        <f t="shared" si="34"/>
        <v>1.25</v>
      </c>
      <c r="W95" s="163"/>
      <c r="X95" s="163" t="s">
        <v>135</v>
      </c>
      <c r="Y95" s="163" t="s">
        <v>136</v>
      </c>
      <c r="Z95" s="152"/>
      <c r="AA95" s="152"/>
      <c r="AB95" s="152"/>
      <c r="AC95" s="152"/>
      <c r="AD95" s="152"/>
      <c r="AE95" s="152"/>
      <c r="AF95" s="152"/>
      <c r="AG95" s="152" t="s">
        <v>137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80">
        <v>75</v>
      </c>
      <c r="B96" s="181" t="s">
        <v>303</v>
      </c>
      <c r="C96" s="188" t="s">
        <v>304</v>
      </c>
      <c r="D96" s="182" t="s">
        <v>258</v>
      </c>
      <c r="E96" s="183">
        <v>4</v>
      </c>
      <c r="F96" s="184"/>
      <c r="G96" s="185">
        <f t="shared" si="28"/>
        <v>0</v>
      </c>
      <c r="H96" s="164"/>
      <c r="I96" s="163">
        <f t="shared" si="29"/>
        <v>0</v>
      </c>
      <c r="J96" s="164"/>
      <c r="K96" s="163">
        <f t="shared" si="30"/>
        <v>0</v>
      </c>
      <c r="L96" s="163">
        <v>21</v>
      </c>
      <c r="M96" s="163">
        <f t="shared" si="31"/>
        <v>0</v>
      </c>
      <c r="N96" s="162">
        <v>8.4000000000000003E-4</v>
      </c>
      <c r="O96" s="162">
        <f t="shared" si="32"/>
        <v>0</v>
      </c>
      <c r="P96" s="162">
        <v>0</v>
      </c>
      <c r="Q96" s="162">
        <f t="shared" si="33"/>
        <v>0</v>
      </c>
      <c r="R96" s="163"/>
      <c r="S96" s="163" t="s">
        <v>134</v>
      </c>
      <c r="T96" s="163" t="s">
        <v>134</v>
      </c>
      <c r="U96" s="163">
        <v>1.2529999999999999</v>
      </c>
      <c r="V96" s="163">
        <f t="shared" si="34"/>
        <v>5.01</v>
      </c>
      <c r="W96" s="163"/>
      <c r="X96" s="163" t="s">
        <v>135</v>
      </c>
      <c r="Y96" s="163" t="s">
        <v>136</v>
      </c>
      <c r="Z96" s="152"/>
      <c r="AA96" s="152"/>
      <c r="AB96" s="152"/>
      <c r="AC96" s="152"/>
      <c r="AD96" s="152"/>
      <c r="AE96" s="152"/>
      <c r="AF96" s="152"/>
      <c r="AG96" s="152" t="s">
        <v>137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74">
        <v>76</v>
      </c>
      <c r="B97" s="175" t="s">
        <v>305</v>
      </c>
      <c r="C97" s="189" t="s">
        <v>306</v>
      </c>
      <c r="D97" s="176" t="s">
        <v>140</v>
      </c>
      <c r="E97" s="177">
        <v>4</v>
      </c>
      <c r="F97" s="178"/>
      <c r="G97" s="179">
        <f t="shared" si="28"/>
        <v>0</v>
      </c>
      <c r="H97" s="164"/>
      <c r="I97" s="163">
        <f t="shared" si="29"/>
        <v>0</v>
      </c>
      <c r="J97" s="164"/>
      <c r="K97" s="163">
        <f t="shared" si="30"/>
        <v>0</v>
      </c>
      <c r="L97" s="163">
        <v>21</v>
      </c>
      <c r="M97" s="163">
        <f t="shared" si="31"/>
        <v>0</v>
      </c>
      <c r="N97" s="162">
        <v>1.2999999999999999E-4</v>
      </c>
      <c r="O97" s="162">
        <f t="shared" si="32"/>
        <v>0</v>
      </c>
      <c r="P97" s="162">
        <v>0</v>
      </c>
      <c r="Q97" s="162">
        <f t="shared" si="33"/>
        <v>0</v>
      </c>
      <c r="R97" s="163"/>
      <c r="S97" s="163" t="s">
        <v>134</v>
      </c>
      <c r="T97" s="163" t="s">
        <v>134</v>
      </c>
      <c r="U97" s="163">
        <v>0.624</v>
      </c>
      <c r="V97" s="163">
        <f t="shared" si="34"/>
        <v>2.5</v>
      </c>
      <c r="W97" s="163"/>
      <c r="X97" s="163" t="s">
        <v>135</v>
      </c>
      <c r="Y97" s="163" t="s">
        <v>136</v>
      </c>
      <c r="Z97" s="152"/>
      <c r="AA97" s="152"/>
      <c r="AB97" s="152"/>
      <c r="AC97" s="152"/>
      <c r="AD97" s="152"/>
      <c r="AE97" s="152"/>
      <c r="AF97" s="152"/>
      <c r="AG97" s="152" t="s">
        <v>137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ht="22.5" outlineLevel="1" x14ac:dyDescent="0.2">
      <c r="A98" s="159">
        <v>77</v>
      </c>
      <c r="B98" s="160" t="s">
        <v>307</v>
      </c>
      <c r="C98" s="190" t="s">
        <v>308</v>
      </c>
      <c r="D98" s="161" t="s">
        <v>0</v>
      </c>
      <c r="E98" s="186"/>
      <c r="F98" s="164"/>
      <c r="G98" s="163">
        <f t="shared" si="28"/>
        <v>0</v>
      </c>
      <c r="H98" s="164"/>
      <c r="I98" s="163">
        <f t="shared" si="29"/>
        <v>0</v>
      </c>
      <c r="J98" s="164"/>
      <c r="K98" s="163">
        <f t="shared" si="30"/>
        <v>0</v>
      </c>
      <c r="L98" s="163">
        <v>21</v>
      </c>
      <c r="M98" s="163">
        <f t="shared" si="31"/>
        <v>0</v>
      </c>
      <c r="N98" s="162">
        <v>0</v>
      </c>
      <c r="O98" s="162">
        <f t="shared" si="32"/>
        <v>0</v>
      </c>
      <c r="P98" s="162">
        <v>0</v>
      </c>
      <c r="Q98" s="162">
        <f t="shared" si="33"/>
        <v>0</v>
      </c>
      <c r="R98" s="163"/>
      <c r="S98" s="163" t="s">
        <v>134</v>
      </c>
      <c r="T98" s="163" t="s">
        <v>134</v>
      </c>
      <c r="U98" s="163">
        <v>0</v>
      </c>
      <c r="V98" s="163">
        <f t="shared" si="34"/>
        <v>0</v>
      </c>
      <c r="W98" s="163"/>
      <c r="X98" s="163" t="s">
        <v>192</v>
      </c>
      <c r="Y98" s="163" t="s">
        <v>136</v>
      </c>
      <c r="Z98" s="152"/>
      <c r="AA98" s="152"/>
      <c r="AB98" s="152"/>
      <c r="AC98" s="152"/>
      <c r="AD98" s="152"/>
      <c r="AE98" s="152"/>
      <c r="AF98" s="152"/>
      <c r="AG98" s="152" t="s">
        <v>193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x14ac:dyDescent="0.2">
      <c r="A99" s="167" t="s">
        <v>129</v>
      </c>
      <c r="B99" s="168" t="s">
        <v>82</v>
      </c>
      <c r="C99" s="187" t="s">
        <v>83</v>
      </c>
      <c r="D99" s="169"/>
      <c r="E99" s="170"/>
      <c r="F99" s="171"/>
      <c r="G99" s="172">
        <f>SUMIF(AG100:AG102,"&lt;&gt;NOR",G100:G102)</f>
        <v>0</v>
      </c>
      <c r="H99" s="166"/>
      <c r="I99" s="166">
        <f>SUM(I100:I102)</f>
        <v>0</v>
      </c>
      <c r="J99" s="166"/>
      <c r="K99" s="166">
        <f>SUM(K100:K102)</f>
        <v>0</v>
      </c>
      <c r="L99" s="166"/>
      <c r="M99" s="166">
        <f>SUM(M100:M102)</f>
        <v>0</v>
      </c>
      <c r="N99" s="165"/>
      <c r="O99" s="165">
        <f>SUM(O100:O102)</f>
        <v>0</v>
      </c>
      <c r="P99" s="165"/>
      <c r="Q99" s="165">
        <f>SUM(Q100:Q102)</f>
        <v>0</v>
      </c>
      <c r="R99" s="166"/>
      <c r="S99" s="166"/>
      <c r="T99" s="166"/>
      <c r="U99" s="166"/>
      <c r="V99" s="166">
        <f>SUM(V100:V102)</f>
        <v>0</v>
      </c>
      <c r="W99" s="166"/>
      <c r="X99" s="166"/>
      <c r="Y99" s="166"/>
      <c r="AG99" t="s">
        <v>130</v>
      </c>
    </row>
    <row r="100" spans="1:60" outlineLevel="1" x14ac:dyDescent="0.2">
      <c r="A100" s="180">
        <v>78</v>
      </c>
      <c r="B100" s="181" t="s">
        <v>309</v>
      </c>
      <c r="C100" s="188" t="s">
        <v>310</v>
      </c>
      <c r="D100" s="182" t="s">
        <v>140</v>
      </c>
      <c r="E100" s="183">
        <v>5</v>
      </c>
      <c r="F100" s="184"/>
      <c r="G100" s="185">
        <f>ROUND(E100*F100,2)</f>
        <v>0</v>
      </c>
      <c r="H100" s="164"/>
      <c r="I100" s="163">
        <f>ROUND(E100*H100,2)</f>
        <v>0</v>
      </c>
      <c r="J100" s="164"/>
      <c r="K100" s="163">
        <f>ROUND(E100*J100,2)</f>
        <v>0</v>
      </c>
      <c r="L100" s="163">
        <v>21</v>
      </c>
      <c r="M100" s="163">
        <f>G100*(1+L100/100)</f>
        <v>0</v>
      </c>
      <c r="N100" s="162">
        <v>0</v>
      </c>
      <c r="O100" s="162">
        <f>ROUND(E100*N100,2)</f>
        <v>0</v>
      </c>
      <c r="P100" s="162">
        <v>0</v>
      </c>
      <c r="Q100" s="162">
        <f>ROUND(E100*P100,2)</f>
        <v>0</v>
      </c>
      <c r="R100" s="163"/>
      <c r="S100" s="163" t="s">
        <v>162</v>
      </c>
      <c r="T100" s="163" t="s">
        <v>163</v>
      </c>
      <c r="U100" s="163">
        <v>0</v>
      </c>
      <c r="V100" s="163">
        <f>ROUND(E100*U100,2)</f>
        <v>0</v>
      </c>
      <c r="W100" s="163"/>
      <c r="X100" s="163" t="s">
        <v>226</v>
      </c>
      <c r="Y100" s="163" t="s">
        <v>136</v>
      </c>
      <c r="Z100" s="152"/>
      <c r="AA100" s="152"/>
      <c r="AB100" s="152"/>
      <c r="AC100" s="152"/>
      <c r="AD100" s="152"/>
      <c r="AE100" s="152"/>
      <c r="AF100" s="152"/>
      <c r="AG100" s="152" t="s">
        <v>311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74">
        <v>79</v>
      </c>
      <c r="B101" s="175" t="s">
        <v>312</v>
      </c>
      <c r="C101" s="189" t="s">
        <v>313</v>
      </c>
      <c r="D101" s="176" t="s">
        <v>314</v>
      </c>
      <c r="E101" s="177">
        <v>2</v>
      </c>
      <c r="F101" s="178"/>
      <c r="G101" s="179">
        <f>ROUND(E101*F101,2)</f>
        <v>0</v>
      </c>
      <c r="H101" s="164"/>
      <c r="I101" s="163">
        <f>ROUND(E101*H101,2)</f>
        <v>0</v>
      </c>
      <c r="J101" s="164"/>
      <c r="K101" s="163">
        <f>ROUND(E101*J101,2)</f>
        <v>0</v>
      </c>
      <c r="L101" s="163">
        <v>21</v>
      </c>
      <c r="M101" s="163">
        <f>G101*(1+L101/100)</f>
        <v>0</v>
      </c>
      <c r="N101" s="162">
        <v>0</v>
      </c>
      <c r="O101" s="162">
        <f>ROUND(E101*N101,2)</f>
        <v>0</v>
      </c>
      <c r="P101" s="162">
        <v>0</v>
      </c>
      <c r="Q101" s="162">
        <f>ROUND(E101*P101,2)</f>
        <v>0</v>
      </c>
      <c r="R101" s="163"/>
      <c r="S101" s="163" t="s">
        <v>162</v>
      </c>
      <c r="T101" s="163" t="s">
        <v>163</v>
      </c>
      <c r="U101" s="163">
        <v>0</v>
      </c>
      <c r="V101" s="163">
        <f>ROUND(E101*U101,2)</f>
        <v>0</v>
      </c>
      <c r="W101" s="163"/>
      <c r="X101" s="163" t="s">
        <v>135</v>
      </c>
      <c r="Y101" s="163" t="s">
        <v>136</v>
      </c>
      <c r="Z101" s="152"/>
      <c r="AA101" s="152"/>
      <c r="AB101" s="152"/>
      <c r="AC101" s="152"/>
      <c r="AD101" s="152"/>
      <c r="AE101" s="152"/>
      <c r="AF101" s="152"/>
      <c r="AG101" s="152" t="s">
        <v>137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9">
        <v>80</v>
      </c>
      <c r="B102" s="160" t="s">
        <v>315</v>
      </c>
      <c r="C102" s="190" t="s">
        <v>316</v>
      </c>
      <c r="D102" s="161" t="s">
        <v>0</v>
      </c>
      <c r="E102" s="186"/>
      <c r="F102" s="164"/>
      <c r="G102" s="163">
        <f>ROUND(E102*F102,2)</f>
        <v>0</v>
      </c>
      <c r="H102" s="164"/>
      <c r="I102" s="163">
        <f>ROUND(E102*H102,2)</f>
        <v>0</v>
      </c>
      <c r="J102" s="164"/>
      <c r="K102" s="163">
        <f>ROUND(E102*J102,2)</f>
        <v>0</v>
      </c>
      <c r="L102" s="163">
        <v>21</v>
      </c>
      <c r="M102" s="163">
        <f>G102*(1+L102/100)</f>
        <v>0</v>
      </c>
      <c r="N102" s="162">
        <v>0</v>
      </c>
      <c r="O102" s="162">
        <f>ROUND(E102*N102,2)</f>
        <v>0</v>
      </c>
      <c r="P102" s="162">
        <v>0</v>
      </c>
      <c r="Q102" s="162">
        <f>ROUND(E102*P102,2)</f>
        <v>0</v>
      </c>
      <c r="R102" s="163"/>
      <c r="S102" s="163" t="s">
        <v>134</v>
      </c>
      <c r="T102" s="163" t="s">
        <v>134</v>
      </c>
      <c r="U102" s="163">
        <v>0</v>
      </c>
      <c r="V102" s="163">
        <f>ROUND(E102*U102,2)</f>
        <v>0</v>
      </c>
      <c r="W102" s="163"/>
      <c r="X102" s="163" t="s">
        <v>192</v>
      </c>
      <c r="Y102" s="163" t="s">
        <v>136</v>
      </c>
      <c r="Z102" s="152"/>
      <c r="AA102" s="152"/>
      <c r="AB102" s="152"/>
      <c r="AC102" s="152"/>
      <c r="AD102" s="152"/>
      <c r="AE102" s="152"/>
      <c r="AF102" s="152"/>
      <c r="AG102" s="152" t="s">
        <v>193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x14ac:dyDescent="0.2">
      <c r="A103" s="167" t="s">
        <v>129</v>
      </c>
      <c r="B103" s="168" t="s">
        <v>84</v>
      </c>
      <c r="C103" s="187" t="s">
        <v>85</v>
      </c>
      <c r="D103" s="169"/>
      <c r="E103" s="170"/>
      <c r="F103" s="171"/>
      <c r="G103" s="172">
        <f>SUMIF(AG104:AG108,"&lt;&gt;NOR",G104:G108)</f>
        <v>0</v>
      </c>
      <c r="H103" s="166"/>
      <c r="I103" s="166">
        <f>SUM(I104:I108)</f>
        <v>0</v>
      </c>
      <c r="J103" s="166"/>
      <c r="K103" s="166">
        <f>SUM(K104:K108)</f>
        <v>0</v>
      </c>
      <c r="L103" s="166"/>
      <c r="M103" s="166">
        <f>SUM(M104:M108)</f>
        <v>0</v>
      </c>
      <c r="N103" s="165"/>
      <c r="O103" s="165">
        <f>SUM(O104:O108)</f>
        <v>0.91</v>
      </c>
      <c r="P103" s="165"/>
      <c r="Q103" s="165">
        <f>SUM(Q104:Q108)</f>
        <v>0.13</v>
      </c>
      <c r="R103" s="166"/>
      <c r="S103" s="166"/>
      <c r="T103" s="166"/>
      <c r="U103" s="166"/>
      <c r="V103" s="166">
        <f>SUM(V104:V108)</f>
        <v>110.25</v>
      </c>
      <c r="W103" s="166"/>
      <c r="X103" s="166"/>
      <c r="Y103" s="166"/>
      <c r="AG103" t="s">
        <v>130</v>
      </c>
    </row>
    <row r="104" spans="1:60" outlineLevel="1" x14ac:dyDescent="0.2">
      <c r="A104" s="180">
        <v>81</v>
      </c>
      <c r="B104" s="181" t="s">
        <v>317</v>
      </c>
      <c r="C104" s="188" t="s">
        <v>318</v>
      </c>
      <c r="D104" s="182" t="s">
        <v>319</v>
      </c>
      <c r="E104" s="183">
        <v>100</v>
      </c>
      <c r="F104" s="184"/>
      <c r="G104" s="185">
        <f>ROUND(E104*F104,2)</f>
        <v>0</v>
      </c>
      <c r="H104" s="164"/>
      <c r="I104" s="163">
        <f>ROUND(E104*H104,2)</f>
        <v>0</v>
      </c>
      <c r="J104" s="164"/>
      <c r="K104" s="163">
        <f>ROUND(E104*J104,2)</f>
        <v>0</v>
      </c>
      <c r="L104" s="163">
        <v>21</v>
      </c>
      <c r="M104" s="163">
        <f>G104*(1+L104/100)</f>
        <v>0</v>
      </c>
      <c r="N104" s="162">
        <v>6.0000000000000002E-5</v>
      </c>
      <c r="O104" s="162">
        <f>ROUND(E104*N104,2)</f>
        <v>0.01</v>
      </c>
      <c r="P104" s="162">
        <v>0</v>
      </c>
      <c r="Q104" s="162">
        <f>ROUND(E104*P104,2)</f>
        <v>0</v>
      </c>
      <c r="R104" s="163"/>
      <c r="S104" s="163" t="s">
        <v>134</v>
      </c>
      <c r="T104" s="163" t="s">
        <v>134</v>
      </c>
      <c r="U104" s="163">
        <v>0.42599999999999999</v>
      </c>
      <c r="V104" s="163">
        <f>ROUND(E104*U104,2)</f>
        <v>42.6</v>
      </c>
      <c r="W104" s="163"/>
      <c r="X104" s="163" t="s">
        <v>135</v>
      </c>
      <c r="Y104" s="163" t="s">
        <v>136</v>
      </c>
      <c r="Z104" s="152"/>
      <c r="AA104" s="152"/>
      <c r="AB104" s="152"/>
      <c r="AC104" s="152"/>
      <c r="AD104" s="152"/>
      <c r="AE104" s="152"/>
      <c r="AF104" s="152"/>
      <c r="AG104" s="152" t="s">
        <v>198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ht="22.5" outlineLevel="1" x14ac:dyDescent="0.2">
      <c r="A105" s="180">
        <v>82</v>
      </c>
      <c r="B105" s="181" t="s">
        <v>320</v>
      </c>
      <c r="C105" s="188" t="s">
        <v>321</v>
      </c>
      <c r="D105" s="182" t="s">
        <v>133</v>
      </c>
      <c r="E105" s="183">
        <v>64</v>
      </c>
      <c r="F105" s="184"/>
      <c r="G105" s="185">
        <f>ROUND(E105*F105,2)</f>
        <v>0</v>
      </c>
      <c r="H105" s="164"/>
      <c r="I105" s="163">
        <f>ROUND(E105*H105,2)</f>
        <v>0</v>
      </c>
      <c r="J105" s="164"/>
      <c r="K105" s="163">
        <f>ROUND(E105*J105,2)</f>
        <v>0</v>
      </c>
      <c r="L105" s="163">
        <v>21</v>
      </c>
      <c r="M105" s="163">
        <f>G105*(1+L105/100)</f>
        <v>0</v>
      </c>
      <c r="N105" s="162">
        <v>0</v>
      </c>
      <c r="O105" s="162">
        <f>ROUND(E105*N105,2)</f>
        <v>0</v>
      </c>
      <c r="P105" s="162">
        <v>2E-3</v>
      </c>
      <c r="Q105" s="162">
        <f>ROUND(E105*P105,2)</f>
        <v>0.13</v>
      </c>
      <c r="R105" s="163"/>
      <c r="S105" s="163" t="s">
        <v>162</v>
      </c>
      <c r="T105" s="163" t="s">
        <v>163</v>
      </c>
      <c r="U105" s="163">
        <v>0.13</v>
      </c>
      <c r="V105" s="163">
        <f>ROUND(E105*U105,2)</f>
        <v>8.32</v>
      </c>
      <c r="W105" s="163"/>
      <c r="X105" s="163" t="s">
        <v>135</v>
      </c>
      <c r="Y105" s="163" t="s">
        <v>136</v>
      </c>
      <c r="Z105" s="152"/>
      <c r="AA105" s="152"/>
      <c r="AB105" s="152"/>
      <c r="AC105" s="152"/>
      <c r="AD105" s="152"/>
      <c r="AE105" s="152"/>
      <c r="AF105" s="152"/>
      <c r="AG105" s="152" t="s">
        <v>137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80">
        <v>83</v>
      </c>
      <c r="B106" s="181" t="s">
        <v>322</v>
      </c>
      <c r="C106" s="188" t="s">
        <v>323</v>
      </c>
      <c r="D106" s="182" t="s">
        <v>314</v>
      </c>
      <c r="E106" s="183">
        <v>1</v>
      </c>
      <c r="F106" s="184"/>
      <c r="G106" s="185">
        <f>ROUND(E106*F106,2)</f>
        <v>0</v>
      </c>
      <c r="H106" s="164"/>
      <c r="I106" s="163">
        <f>ROUND(E106*H106,2)</f>
        <v>0</v>
      </c>
      <c r="J106" s="164"/>
      <c r="K106" s="163">
        <f>ROUND(E106*J106,2)</f>
        <v>0</v>
      </c>
      <c r="L106" s="163">
        <v>21</v>
      </c>
      <c r="M106" s="163">
        <f>G106*(1+L106/100)</f>
        <v>0</v>
      </c>
      <c r="N106" s="162">
        <v>0</v>
      </c>
      <c r="O106" s="162">
        <f>ROUND(E106*N106,2)</f>
        <v>0</v>
      </c>
      <c r="P106" s="162">
        <v>0</v>
      </c>
      <c r="Q106" s="162">
        <f>ROUND(E106*P106,2)</f>
        <v>0</v>
      </c>
      <c r="R106" s="163"/>
      <c r="S106" s="163" t="s">
        <v>162</v>
      </c>
      <c r="T106" s="163" t="s">
        <v>163</v>
      </c>
      <c r="U106" s="163">
        <v>0</v>
      </c>
      <c r="V106" s="163">
        <f>ROUND(E106*U106,2)</f>
        <v>0</v>
      </c>
      <c r="W106" s="163"/>
      <c r="X106" s="163" t="s">
        <v>226</v>
      </c>
      <c r="Y106" s="163" t="s">
        <v>136</v>
      </c>
      <c r="Z106" s="152"/>
      <c r="AA106" s="152"/>
      <c r="AB106" s="152"/>
      <c r="AC106" s="152"/>
      <c r="AD106" s="152"/>
      <c r="AE106" s="152"/>
      <c r="AF106" s="152"/>
      <c r="AG106" s="152" t="s">
        <v>311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ht="33.75" outlineLevel="1" x14ac:dyDescent="0.2">
      <c r="A107" s="174">
        <v>84</v>
      </c>
      <c r="B107" s="175" t="s">
        <v>324</v>
      </c>
      <c r="C107" s="189" t="s">
        <v>325</v>
      </c>
      <c r="D107" s="176" t="s">
        <v>133</v>
      </c>
      <c r="E107" s="177">
        <v>64</v>
      </c>
      <c r="F107" s="178"/>
      <c r="G107" s="179">
        <f>ROUND(E107*F107,2)</f>
        <v>0</v>
      </c>
      <c r="H107" s="164"/>
      <c r="I107" s="163">
        <f>ROUND(E107*H107,2)</f>
        <v>0</v>
      </c>
      <c r="J107" s="164"/>
      <c r="K107" s="163">
        <f>ROUND(E107*J107,2)</f>
        <v>0</v>
      </c>
      <c r="L107" s="163">
        <v>21</v>
      </c>
      <c r="M107" s="163">
        <f>G107*(1+L107/100)</f>
        <v>0</v>
      </c>
      <c r="N107" s="162">
        <v>1.409E-2</v>
      </c>
      <c r="O107" s="162">
        <f>ROUND(E107*N107,2)</f>
        <v>0.9</v>
      </c>
      <c r="P107" s="162">
        <v>0</v>
      </c>
      <c r="Q107" s="162">
        <f>ROUND(E107*P107,2)</f>
        <v>0</v>
      </c>
      <c r="R107" s="163"/>
      <c r="S107" s="163" t="s">
        <v>162</v>
      </c>
      <c r="T107" s="163" t="s">
        <v>163</v>
      </c>
      <c r="U107" s="163">
        <v>0.92700000000000005</v>
      </c>
      <c r="V107" s="163">
        <f>ROUND(E107*U107,2)</f>
        <v>59.33</v>
      </c>
      <c r="W107" s="163"/>
      <c r="X107" s="163" t="s">
        <v>135</v>
      </c>
      <c r="Y107" s="163" t="s">
        <v>136</v>
      </c>
      <c r="Z107" s="152"/>
      <c r="AA107" s="152"/>
      <c r="AB107" s="152"/>
      <c r="AC107" s="152"/>
      <c r="AD107" s="152"/>
      <c r="AE107" s="152"/>
      <c r="AF107" s="152"/>
      <c r="AG107" s="152" t="s">
        <v>137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>
        <v>85</v>
      </c>
      <c r="B108" s="160" t="s">
        <v>326</v>
      </c>
      <c r="C108" s="190" t="s">
        <v>327</v>
      </c>
      <c r="D108" s="161" t="s">
        <v>0</v>
      </c>
      <c r="E108" s="186"/>
      <c r="F108" s="164"/>
      <c r="G108" s="163">
        <f>ROUND(E108*F108,2)</f>
        <v>0</v>
      </c>
      <c r="H108" s="164"/>
      <c r="I108" s="163">
        <f>ROUND(E108*H108,2)</f>
        <v>0</v>
      </c>
      <c r="J108" s="164"/>
      <c r="K108" s="163">
        <f>ROUND(E108*J108,2)</f>
        <v>0</v>
      </c>
      <c r="L108" s="163">
        <v>21</v>
      </c>
      <c r="M108" s="163">
        <f>G108*(1+L108/100)</f>
        <v>0</v>
      </c>
      <c r="N108" s="162">
        <v>0</v>
      </c>
      <c r="O108" s="162">
        <f>ROUND(E108*N108,2)</f>
        <v>0</v>
      </c>
      <c r="P108" s="162">
        <v>0</v>
      </c>
      <c r="Q108" s="162">
        <f>ROUND(E108*P108,2)</f>
        <v>0</v>
      </c>
      <c r="R108" s="163"/>
      <c r="S108" s="163" t="s">
        <v>134</v>
      </c>
      <c r="T108" s="163" t="s">
        <v>134</v>
      </c>
      <c r="U108" s="163">
        <v>0</v>
      </c>
      <c r="V108" s="163">
        <f>ROUND(E108*U108,2)</f>
        <v>0</v>
      </c>
      <c r="W108" s="163"/>
      <c r="X108" s="163" t="s">
        <v>192</v>
      </c>
      <c r="Y108" s="163" t="s">
        <v>136</v>
      </c>
      <c r="Z108" s="152"/>
      <c r="AA108" s="152"/>
      <c r="AB108" s="152"/>
      <c r="AC108" s="152"/>
      <c r="AD108" s="152"/>
      <c r="AE108" s="152"/>
      <c r="AF108" s="152"/>
      <c r="AG108" s="152" t="s">
        <v>193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x14ac:dyDescent="0.2">
      <c r="A109" s="167" t="s">
        <v>129</v>
      </c>
      <c r="B109" s="168" t="s">
        <v>86</v>
      </c>
      <c r="C109" s="187" t="s">
        <v>87</v>
      </c>
      <c r="D109" s="169"/>
      <c r="E109" s="170"/>
      <c r="F109" s="171"/>
      <c r="G109" s="172">
        <f>SUMIF(AG110:AG120,"&lt;&gt;NOR",G110:G120)</f>
        <v>0</v>
      </c>
      <c r="H109" s="166"/>
      <c r="I109" s="166">
        <f>SUM(I110:I120)</f>
        <v>0</v>
      </c>
      <c r="J109" s="166"/>
      <c r="K109" s="166">
        <f>SUM(K110:K120)</f>
        <v>0</v>
      </c>
      <c r="L109" s="166"/>
      <c r="M109" s="166">
        <f>SUM(M110:M120)</f>
        <v>0</v>
      </c>
      <c r="N109" s="165"/>
      <c r="O109" s="165">
        <f>SUM(O110:O120)</f>
        <v>7.8100000000000005</v>
      </c>
      <c r="P109" s="165"/>
      <c r="Q109" s="165">
        <f>SUM(Q110:Q120)</f>
        <v>0</v>
      </c>
      <c r="R109" s="166"/>
      <c r="S109" s="166"/>
      <c r="T109" s="166"/>
      <c r="U109" s="166"/>
      <c r="V109" s="166">
        <f>SUM(V110:V120)</f>
        <v>223.78</v>
      </c>
      <c r="W109" s="166"/>
      <c r="X109" s="166"/>
      <c r="Y109" s="166"/>
      <c r="AG109" t="s">
        <v>130</v>
      </c>
    </row>
    <row r="110" spans="1:60" outlineLevel="1" x14ac:dyDescent="0.2">
      <c r="A110" s="180">
        <v>86</v>
      </c>
      <c r="B110" s="181" t="s">
        <v>328</v>
      </c>
      <c r="C110" s="188" t="s">
        <v>329</v>
      </c>
      <c r="D110" s="182" t="s">
        <v>133</v>
      </c>
      <c r="E110" s="183">
        <v>132.68600000000001</v>
      </c>
      <c r="F110" s="184"/>
      <c r="G110" s="185">
        <f t="shared" ref="G110:G120" si="35">ROUND(E110*F110,2)</f>
        <v>0</v>
      </c>
      <c r="H110" s="164"/>
      <c r="I110" s="163">
        <f t="shared" ref="I110:I120" si="36">ROUND(E110*H110,2)</f>
        <v>0</v>
      </c>
      <c r="J110" s="164"/>
      <c r="K110" s="163">
        <f t="shared" ref="K110:K120" si="37">ROUND(E110*J110,2)</f>
        <v>0</v>
      </c>
      <c r="L110" s="163">
        <v>21</v>
      </c>
      <c r="M110" s="163">
        <f t="shared" ref="M110:M120" si="38">G110*(1+L110/100)</f>
        <v>0</v>
      </c>
      <c r="N110" s="162">
        <v>0</v>
      </c>
      <c r="O110" s="162">
        <f t="shared" ref="O110:O120" si="39">ROUND(E110*N110,2)</f>
        <v>0</v>
      </c>
      <c r="P110" s="162">
        <v>0</v>
      </c>
      <c r="Q110" s="162">
        <f t="shared" ref="Q110:Q120" si="40">ROUND(E110*P110,2)</f>
        <v>0</v>
      </c>
      <c r="R110" s="163"/>
      <c r="S110" s="163" t="s">
        <v>134</v>
      </c>
      <c r="T110" s="163" t="s">
        <v>134</v>
      </c>
      <c r="U110" s="163">
        <v>0.33500000000000002</v>
      </c>
      <c r="V110" s="163">
        <f t="shared" ref="V110:V120" si="41">ROUND(E110*U110,2)</f>
        <v>44.45</v>
      </c>
      <c r="W110" s="163"/>
      <c r="X110" s="163" t="s">
        <v>135</v>
      </c>
      <c r="Y110" s="163" t="s">
        <v>136</v>
      </c>
      <c r="Z110" s="152"/>
      <c r="AA110" s="152"/>
      <c r="AB110" s="152"/>
      <c r="AC110" s="152"/>
      <c r="AD110" s="152"/>
      <c r="AE110" s="152"/>
      <c r="AF110" s="152"/>
      <c r="AG110" s="152" t="s">
        <v>137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80">
        <v>87</v>
      </c>
      <c r="B111" s="181" t="s">
        <v>330</v>
      </c>
      <c r="C111" s="188" t="s">
        <v>331</v>
      </c>
      <c r="D111" s="182" t="s">
        <v>133</v>
      </c>
      <c r="E111" s="183">
        <v>398.05799999999999</v>
      </c>
      <c r="F111" s="184"/>
      <c r="G111" s="185">
        <f t="shared" si="35"/>
        <v>0</v>
      </c>
      <c r="H111" s="164"/>
      <c r="I111" s="163">
        <f t="shared" si="36"/>
        <v>0</v>
      </c>
      <c r="J111" s="164"/>
      <c r="K111" s="163">
        <f t="shared" si="37"/>
        <v>0</v>
      </c>
      <c r="L111" s="163">
        <v>21</v>
      </c>
      <c r="M111" s="163">
        <f t="shared" si="38"/>
        <v>0</v>
      </c>
      <c r="N111" s="162">
        <v>0</v>
      </c>
      <c r="O111" s="162">
        <f t="shared" si="39"/>
        <v>0</v>
      </c>
      <c r="P111" s="162">
        <v>0</v>
      </c>
      <c r="Q111" s="162">
        <f t="shared" si="40"/>
        <v>0</v>
      </c>
      <c r="R111" s="163"/>
      <c r="S111" s="163" t="s">
        <v>134</v>
      </c>
      <c r="T111" s="163" t="s">
        <v>134</v>
      </c>
      <c r="U111" s="163">
        <v>1.6E-2</v>
      </c>
      <c r="V111" s="163">
        <f t="shared" si="41"/>
        <v>6.37</v>
      </c>
      <c r="W111" s="163"/>
      <c r="X111" s="163" t="s">
        <v>135</v>
      </c>
      <c r="Y111" s="163" t="s">
        <v>136</v>
      </c>
      <c r="Z111" s="152"/>
      <c r="AA111" s="152"/>
      <c r="AB111" s="152"/>
      <c r="AC111" s="152"/>
      <c r="AD111" s="152"/>
      <c r="AE111" s="152"/>
      <c r="AF111" s="152"/>
      <c r="AG111" s="152" t="s">
        <v>137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80">
        <v>88</v>
      </c>
      <c r="B112" s="181" t="s">
        <v>332</v>
      </c>
      <c r="C112" s="188" t="s">
        <v>333</v>
      </c>
      <c r="D112" s="182" t="s">
        <v>133</v>
      </c>
      <c r="E112" s="183">
        <v>132.68600000000001</v>
      </c>
      <c r="F112" s="184"/>
      <c r="G112" s="185">
        <f t="shared" si="35"/>
        <v>0</v>
      </c>
      <c r="H112" s="164"/>
      <c r="I112" s="163">
        <f t="shared" si="36"/>
        <v>0</v>
      </c>
      <c r="J112" s="164"/>
      <c r="K112" s="163">
        <f t="shared" si="37"/>
        <v>0</v>
      </c>
      <c r="L112" s="163">
        <v>21</v>
      </c>
      <c r="M112" s="163">
        <f t="shared" si="38"/>
        <v>0</v>
      </c>
      <c r="N112" s="162">
        <v>2.1000000000000001E-4</v>
      </c>
      <c r="O112" s="162">
        <f t="shared" si="39"/>
        <v>0.03</v>
      </c>
      <c r="P112" s="162">
        <v>0</v>
      </c>
      <c r="Q112" s="162">
        <f t="shared" si="40"/>
        <v>0</v>
      </c>
      <c r="R112" s="163"/>
      <c r="S112" s="163" t="s">
        <v>134</v>
      </c>
      <c r="T112" s="163" t="s">
        <v>134</v>
      </c>
      <c r="U112" s="163">
        <v>0.05</v>
      </c>
      <c r="V112" s="163">
        <f t="shared" si="41"/>
        <v>6.63</v>
      </c>
      <c r="W112" s="163"/>
      <c r="X112" s="163" t="s">
        <v>135</v>
      </c>
      <c r="Y112" s="163" t="s">
        <v>136</v>
      </c>
      <c r="Z112" s="152"/>
      <c r="AA112" s="152"/>
      <c r="AB112" s="152"/>
      <c r="AC112" s="152"/>
      <c r="AD112" s="152"/>
      <c r="AE112" s="152"/>
      <c r="AF112" s="152"/>
      <c r="AG112" s="152" t="s">
        <v>137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80">
        <v>89</v>
      </c>
      <c r="B113" s="181" t="s">
        <v>334</v>
      </c>
      <c r="C113" s="188" t="s">
        <v>335</v>
      </c>
      <c r="D113" s="182" t="s">
        <v>150</v>
      </c>
      <c r="E113" s="183">
        <v>48</v>
      </c>
      <c r="F113" s="184"/>
      <c r="G113" s="185">
        <f t="shared" si="35"/>
        <v>0</v>
      </c>
      <c r="H113" s="164"/>
      <c r="I113" s="163">
        <f t="shared" si="36"/>
        <v>0</v>
      </c>
      <c r="J113" s="164"/>
      <c r="K113" s="163">
        <f t="shared" si="37"/>
        <v>0</v>
      </c>
      <c r="L113" s="163">
        <v>21</v>
      </c>
      <c r="M113" s="163">
        <f t="shared" si="38"/>
        <v>0</v>
      </c>
      <c r="N113" s="162">
        <v>0.01</v>
      </c>
      <c r="O113" s="162">
        <f t="shared" si="39"/>
        <v>0.48</v>
      </c>
      <c r="P113" s="162">
        <v>0</v>
      </c>
      <c r="Q113" s="162">
        <f t="shared" si="40"/>
        <v>0</v>
      </c>
      <c r="R113" s="163"/>
      <c r="S113" s="163" t="s">
        <v>134</v>
      </c>
      <c r="T113" s="163" t="s">
        <v>134</v>
      </c>
      <c r="U113" s="163">
        <v>0.154</v>
      </c>
      <c r="V113" s="163">
        <f t="shared" si="41"/>
        <v>7.39</v>
      </c>
      <c r="W113" s="163"/>
      <c r="X113" s="163" t="s">
        <v>135</v>
      </c>
      <c r="Y113" s="163" t="s">
        <v>136</v>
      </c>
      <c r="Z113" s="152"/>
      <c r="AA113" s="152"/>
      <c r="AB113" s="152"/>
      <c r="AC113" s="152"/>
      <c r="AD113" s="152"/>
      <c r="AE113" s="152"/>
      <c r="AF113" s="152"/>
      <c r="AG113" s="152" t="s">
        <v>198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80">
        <v>90</v>
      </c>
      <c r="B114" s="181" t="s">
        <v>336</v>
      </c>
      <c r="C114" s="188" t="s">
        <v>337</v>
      </c>
      <c r="D114" s="182" t="s">
        <v>133</v>
      </c>
      <c r="E114" s="183">
        <v>132.68600000000001</v>
      </c>
      <c r="F114" s="184"/>
      <c r="G114" s="185">
        <f t="shared" si="35"/>
        <v>0</v>
      </c>
      <c r="H114" s="164"/>
      <c r="I114" s="163">
        <f t="shared" si="36"/>
        <v>0</v>
      </c>
      <c r="J114" s="164"/>
      <c r="K114" s="163">
        <f t="shared" si="37"/>
        <v>0</v>
      </c>
      <c r="L114" s="163">
        <v>21</v>
      </c>
      <c r="M114" s="163">
        <f t="shared" si="38"/>
        <v>0</v>
      </c>
      <c r="N114" s="162">
        <v>4.5799999999999999E-3</v>
      </c>
      <c r="O114" s="162">
        <f t="shared" si="39"/>
        <v>0.61</v>
      </c>
      <c r="P114" s="162">
        <v>0</v>
      </c>
      <c r="Q114" s="162">
        <f t="shared" si="40"/>
        <v>0</v>
      </c>
      <c r="R114" s="163"/>
      <c r="S114" s="163" t="s">
        <v>134</v>
      </c>
      <c r="T114" s="163" t="s">
        <v>163</v>
      </c>
      <c r="U114" s="163">
        <v>1.03</v>
      </c>
      <c r="V114" s="163">
        <f t="shared" si="41"/>
        <v>136.66999999999999</v>
      </c>
      <c r="W114" s="163"/>
      <c r="X114" s="163" t="s">
        <v>135</v>
      </c>
      <c r="Y114" s="163" t="s">
        <v>136</v>
      </c>
      <c r="Z114" s="152"/>
      <c r="AA114" s="152"/>
      <c r="AB114" s="152"/>
      <c r="AC114" s="152"/>
      <c r="AD114" s="152"/>
      <c r="AE114" s="152"/>
      <c r="AF114" s="152"/>
      <c r="AG114" s="152" t="s">
        <v>137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80">
        <v>91</v>
      </c>
      <c r="B115" s="181" t="s">
        <v>338</v>
      </c>
      <c r="C115" s="188" t="s">
        <v>339</v>
      </c>
      <c r="D115" s="182" t="s">
        <v>133</v>
      </c>
      <c r="E115" s="183">
        <v>132.68600000000001</v>
      </c>
      <c r="F115" s="184"/>
      <c r="G115" s="185">
        <f t="shared" si="35"/>
        <v>0</v>
      </c>
      <c r="H115" s="164"/>
      <c r="I115" s="163">
        <f t="shared" si="36"/>
        <v>0</v>
      </c>
      <c r="J115" s="164"/>
      <c r="K115" s="163">
        <f t="shared" si="37"/>
        <v>0</v>
      </c>
      <c r="L115" s="163">
        <v>21</v>
      </c>
      <c r="M115" s="163">
        <f t="shared" si="38"/>
        <v>0</v>
      </c>
      <c r="N115" s="162">
        <v>-4.0000000000000003E-5</v>
      </c>
      <c r="O115" s="162">
        <f t="shared" si="39"/>
        <v>-0.01</v>
      </c>
      <c r="P115" s="162">
        <v>0</v>
      </c>
      <c r="Q115" s="162">
        <f t="shared" si="40"/>
        <v>0</v>
      </c>
      <c r="R115" s="163"/>
      <c r="S115" s="163" t="s">
        <v>134</v>
      </c>
      <c r="T115" s="163" t="s">
        <v>134</v>
      </c>
      <c r="U115" s="163">
        <v>0.1</v>
      </c>
      <c r="V115" s="163">
        <f t="shared" si="41"/>
        <v>13.27</v>
      </c>
      <c r="W115" s="163"/>
      <c r="X115" s="163" t="s">
        <v>135</v>
      </c>
      <c r="Y115" s="163" t="s">
        <v>136</v>
      </c>
      <c r="Z115" s="152"/>
      <c r="AA115" s="152"/>
      <c r="AB115" s="152"/>
      <c r="AC115" s="152"/>
      <c r="AD115" s="152"/>
      <c r="AE115" s="152"/>
      <c r="AF115" s="152"/>
      <c r="AG115" s="152" t="s">
        <v>137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ht="22.5" outlineLevel="1" x14ac:dyDescent="0.2">
      <c r="A116" s="180">
        <v>92</v>
      </c>
      <c r="B116" s="181" t="s">
        <v>340</v>
      </c>
      <c r="C116" s="188" t="s">
        <v>341</v>
      </c>
      <c r="D116" s="182" t="s">
        <v>150</v>
      </c>
      <c r="E116" s="183">
        <v>60</v>
      </c>
      <c r="F116" s="184"/>
      <c r="G116" s="185">
        <f t="shared" si="35"/>
        <v>0</v>
      </c>
      <c r="H116" s="164"/>
      <c r="I116" s="163">
        <f t="shared" si="36"/>
        <v>0</v>
      </c>
      <c r="J116" s="164"/>
      <c r="K116" s="163">
        <f t="shared" si="37"/>
        <v>0</v>
      </c>
      <c r="L116" s="163">
        <v>21</v>
      </c>
      <c r="M116" s="163">
        <f t="shared" si="38"/>
        <v>0</v>
      </c>
      <c r="N116" s="162">
        <v>0</v>
      </c>
      <c r="O116" s="162">
        <f t="shared" si="39"/>
        <v>0</v>
      </c>
      <c r="P116" s="162">
        <v>0</v>
      </c>
      <c r="Q116" s="162">
        <f t="shared" si="40"/>
        <v>0</v>
      </c>
      <c r="R116" s="163"/>
      <c r="S116" s="163" t="s">
        <v>162</v>
      </c>
      <c r="T116" s="163" t="s">
        <v>163</v>
      </c>
      <c r="U116" s="163">
        <v>0.15</v>
      </c>
      <c r="V116" s="163">
        <f t="shared" si="41"/>
        <v>9</v>
      </c>
      <c r="W116" s="163"/>
      <c r="X116" s="163" t="s">
        <v>135</v>
      </c>
      <c r="Y116" s="163" t="s">
        <v>136</v>
      </c>
      <c r="Z116" s="152"/>
      <c r="AA116" s="152"/>
      <c r="AB116" s="152"/>
      <c r="AC116" s="152"/>
      <c r="AD116" s="152"/>
      <c r="AE116" s="152"/>
      <c r="AF116" s="152"/>
      <c r="AG116" s="152" t="s">
        <v>137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80">
        <v>93</v>
      </c>
      <c r="B117" s="181" t="s">
        <v>342</v>
      </c>
      <c r="C117" s="188" t="s">
        <v>343</v>
      </c>
      <c r="D117" s="182" t="s">
        <v>150</v>
      </c>
      <c r="E117" s="183">
        <v>30</v>
      </c>
      <c r="F117" s="184"/>
      <c r="G117" s="185">
        <f t="shared" si="35"/>
        <v>0</v>
      </c>
      <c r="H117" s="164"/>
      <c r="I117" s="163">
        <f t="shared" si="36"/>
        <v>0</v>
      </c>
      <c r="J117" s="164"/>
      <c r="K117" s="163">
        <f t="shared" si="37"/>
        <v>0</v>
      </c>
      <c r="L117" s="163">
        <v>21</v>
      </c>
      <c r="M117" s="163">
        <f t="shared" si="38"/>
        <v>0</v>
      </c>
      <c r="N117" s="162">
        <v>0</v>
      </c>
      <c r="O117" s="162">
        <f t="shared" si="39"/>
        <v>0</v>
      </c>
      <c r="P117" s="162">
        <v>0</v>
      </c>
      <c r="Q117" s="162">
        <f t="shared" si="40"/>
        <v>0</v>
      </c>
      <c r="R117" s="163"/>
      <c r="S117" s="163" t="s">
        <v>162</v>
      </c>
      <c r="T117" s="163" t="s">
        <v>163</v>
      </c>
      <c r="U117" s="163">
        <v>0</v>
      </c>
      <c r="V117" s="163">
        <f t="shared" si="41"/>
        <v>0</v>
      </c>
      <c r="W117" s="163"/>
      <c r="X117" s="163" t="s">
        <v>135</v>
      </c>
      <c r="Y117" s="163" t="s">
        <v>136</v>
      </c>
      <c r="Z117" s="152"/>
      <c r="AA117" s="152"/>
      <c r="AB117" s="152"/>
      <c r="AC117" s="152"/>
      <c r="AD117" s="152"/>
      <c r="AE117" s="152"/>
      <c r="AF117" s="152"/>
      <c r="AG117" s="152" t="s">
        <v>137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ht="22.5" outlineLevel="1" x14ac:dyDescent="0.2">
      <c r="A118" s="180">
        <v>94</v>
      </c>
      <c r="B118" s="181" t="s">
        <v>344</v>
      </c>
      <c r="C118" s="188" t="s">
        <v>345</v>
      </c>
      <c r="D118" s="182" t="s">
        <v>346</v>
      </c>
      <c r="E118" s="183">
        <v>152.5889</v>
      </c>
      <c r="F118" s="184"/>
      <c r="G118" s="185">
        <f t="shared" si="35"/>
        <v>0</v>
      </c>
      <c r="H118" s="164"/>
      <c r="I118" s="163">
        <f t="shared" si="36"/>
        <v>0</v>
      </c>
      <c r="J118" s="164"/>
      <c r="K118" s="163">
        <f t="shared" si="37"/>
        <v>0</v>
      </c>
      <c r="L118" s="163">
        <v>21</v>
      </c>
      <c r="M118" s="163">
        <f t="shared" si="38"/>
        <v>0</v>
      </c>
      <c r="N118" s="162">
        <v>0.03</v>
      </c>
      <c r="O118" s="162">
        <f t="shared" si="39"/>
        <v>4.58</v>
      </c>
      <c r="P118" s="162">
        <v>0</v>
      </c>
      <c r="Q118" s="162">
        <f t="shared" si="40"/>
        <v>0</v>
      </c>
      <c r="R118" s="163"/>
      <c r="S118" s="163" t="s">
        <v>162</v>
      </c>
      <c r="T118" s="163" t="s">
        <v>163</v>
      </c>
      <c r="U118" s="163">
        <v>0</v>
      </c>
      <c r="V118" s="163">
        <f t="shared" si="41"/>
        <v>0</v>
      </c>
      <c r="W118" s="163"/>
      <c r="X118" s="163" t="s">
        <v>222</v>
      </c>
      <c r="Y118" s="163" t="s">
        <v>136</v>
      </c>
      <c r="Z118" s="152"/>
      <c r="AA118" s="152"/>
      <c r="AB118" s="152"/>
      <c r="AC118" s="152"/>
      <c r="AD118" s="152"/>
      <c r="AE118" s="152"/>
      <c r="AF118" s="152"/>
      <c r="AG118" s="152" t="s">
        <v>347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74">
        <v>95</v>
      </c>
      <c r="B119" s="175" t="s">
        <v>348</v>
      </c>
      <c r="C119" s="189" t="s">
        <v>349</v>
      </c>
      <c r="D119" s="176" t="s">
        <v>319</v>
      </c>
      <c r="E119" s="177">
        <v>2122.9760000000001</v>
      </c>
      <c r="F119" s="178"/>
      <c r="G119" s="179">
        <f t="shared" si="35"/>
        <v>0</v>
      </c>
      <c r="H119" s="164"/>
      <c r="I119" s="163">
        <f t="shared" si="36"/>
        <v>0</v>
      </c>
      <c r="J119" s="164"/>
      <c r="K119" s="163">
        <f t="shared" si="37"/>
        <v>0</v>
      </c>
      <c r="L119" s="163">
        <v>21</v>
      </c>
      <c r="M119" s="163">
        <f t="shared" si="38"/>
        <v>0</v>
      </c>
      <c r="N119" s="162">
        <v>1E-3</v>
      </c>
      <c r="O119" s="162">
        <f t="shared" si="39"/>
        <v>2.12</v>
      </c>
      <c r="P119" s="162">
        <v>0</v>
      </c>
      <c r="Q119" s="162">
        <f t="shared" si="40"/>
        <v>0</v>
      </c>
      <c r="R119" s="163" t="s">
        <v>350</v>
      </c>
      <c r="S119" s="163" t="s">
        <v>134</v>
      </c>
      <c r="T119" s="163" t="s">
        <v>134</v>
      </c>
      <c r="U119" s="163">
        <v>0</v>
      </c>
      <c r="V119" s="163">
        <f t="shared" si="41"/>
        <v>0</v>
      </c>
      <c r="W119" s="163"/>
      <c r="X119" s="163" t="s">
        <v>222</v>
      </c>
      <c r="Y119" s="163" t="s">
        <v>136</v>
      </c>
      <c r="Z119" s="152"/>
      <c r="AA119" s="152"/>
      <c r="AB119" s="152"/>
      <c r="AC119" s="152"/>
      <c r="AD119" s="152"/>
      <c r="AE119" s="152"/>
      <c r="AF119" s="152"/>
      <c r="AG119" s="152" t="s">
        <v>347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9">
        <v>96</v>
      </c>
      <c r="B120" s="160" t="s">
        <v>351</v>
      </c>
      <c r="C120" s="190" t="s">
        <v>352</v>
      </c>
      <c r="D120" s="161" t="s">
        <v>0</v>
      </c>
      <c r="E120" s="186"/>
      <c r="F120" s="164"/>
      <c r="G120" s="163">
        <f t="shared" si="35"/>
        <v>0</v>
      </c>
      <c r="H120" s="164"/>
      <c r="I120" s="163">
        <f t="shared" si="36"/>
        <v>0</v>
      </c>
      <c r="J120" s="164"/>
      <c r="K120" s="163">
        <f t="shared" si="37"/>
        <v>0</v>
      </c>
      <c r="L120" s="163">
        <v>21</v>
      </c>
      <c r="M120" s="163">
        <f t="shared" si="38"/>
        <v>0</v>
      </c>
      <c r="N120" s="162">
        <v>0</v>
      </c>
      <c r="O120" s="162">
        <f t="shared" si="39"/>
        <v>0</v>
      </c>
      <c r="P120" s="162">
        <v>0</v>
      </c>
      <c r="Q120" s="162">
        <f t="shared" si="40"/>
        <v>0</v>
      </c>
      <c r="R120" s="163"/>
      <c r="S120" s="163" t="s">
        <v>134</v>
      </c>
      <c r="T120" s="163" t="s">
        <v>134</v>
      </c>
      <c r="U120" s="163">
        <v>0</v>
      </c>
      <c r="V120" s="163">
        <f t="shared" si="41"/>
        <v>0</v>
      </c>
      <c r="W120" s="163"/>
      <c r="X120" s="163" t="s">
        <v>192</v>
      </c>
      <c r="Y120" s="163" t="s">
        <v>136</v>
      </c>
      <c r="Z120" s="152"/>
      <c r="AA120" s="152"/>
      <c r="AB120" s="152"/>
      <c r="AC120" s="152"/>
      <c r="AD120" s="152"/>
      <c r="AE120" s="152"/>
      <c r="AF120" s="152"/>
      <c r="AG120" s="152" t="s">
        <v>193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x14ac:dyDescent="0.2">
      <c r="A121" s="167" t="s">
        <v>129</v>
      </c>
      <c r="B121" s="168" t="s">
        <v>88</v>
      </c>
      <c r="C121" s="187" t="s">
        <v>89</v>
      </c>
      <c r="D121" s="169"/>
      <c r="E121" s="170"/>
      <c r="F121" s="171"/>
      <c r="G121" s="172">
        <f>SUMIF(AG122:AG135,"&lt;&gt;NOR",G122:G135)</f>
        <v>0</v>
      </c>
      <c r="H121" s="166"/>
      <c r="I121" s="166">
        <f>SUM(I122:I135)</f>
        <v>0</v>
      </c>
      <c r="J121" s="166"/>
      <c r="K121" s="166">
        <f>SUM(K122:K135)</f>
        <v>0</v>
      </c>
      <c r="L121" s="166"/>
      <c r="M121" s="166">
        <f>SUM(M122:M135)</f>
        <v>0</v>
      </c>
      <c r="N121" s="165"/>
      <c r="O121" s="165">
        <f>SUM(O122:O135)</f>
        <v>10.469999999999999</v>
      </c>
      <c r="P121" s="165"/>
      <c r="Q121" s="165">
        <f>SUM(Q122:Q135)</f>
        <v>0</v>
      </c>
      <c r="R121" s="166"/>
      <c r="S121" s="166"/>
      <c r="T121" s="166"/>
      <c r="U121" s="166"/>
      <c r="V121" s="166">
        <f>SUM(V122:V135)</f>
        <v>733</v>
      </c>
      <c r="W121" s="166"/>
      <c r="X121" s="166"/>
      <c r="Y121" s="166"/>
      <c r="AG121" t="s">
        <v>130</v>
      </c>
    </row>
    <row r="122" spans="1:60" outlineLevel="1" x14ac:dyDescent="0.2">
      <c r="A122" s="180">
        <v>97</v>
      </c>
      <c r="B122" s="181" t="s">
        <v>353</v>
      </c>
      <c r="C122" s="188" t="s">
        <v>354</v>
      </c>
      <c r="D122" s="182" t="s">
        <v>133</v>
      </c>
      <c r="E122" s="183">
        <v>374.45600000000002</v>
      </c>
      <c r="F122" s="184"/>
      <c r="G122" s="185">
        <f t="shared" ref="G122:G135" si="42">ROUND(E122*F122,2)</f>
        <v>0</v>
      </c>
      <c r="H122" s="164"/>
      <c r="I122" s="163">
        <f t="shared" ref="I122:I135" si="43">ROUND(E122*H122,2)</f>
        <v>0</v>
      </c>
      <c r="J122" s="164"/>
      <c r="K122" s="163">
        <f t="shared" ref="K122:K135" si="44">ROUND(E122*J122,2)</f>
        <v>0</v>
      </c>
      <c r="L122" s="163">
        <v>21</v>
      </c>
      <c r="M122" s="163">
        <f t="shared" ref="M122:M135" si="45">G122*(1+L122/100)</f>
        <v>0</v>
      </c>
      <c r="N122" s="162">
        <v>0</v>
      </c>
      <c r="O122" s="162">
        <f t="shared" ref="O122:O135" si="46">ROUND(E122*N122,2)</f>
        <v>0</v>
      </c>
      <c r="P122" s="162">
        <v>0</v>
      </c>
      <c r="Q122" s="162">
        <f t="shared" ref="Q122:Q135" si="47">ROUND(E122*P122,2)</f>
        <v>0</v>
      </c>
      <c r="R122" s="163"/>
      <c r="S122" s="163" t="s">
        <v>134</v>
      </c>
      <c r="T122" s="163" t="s">
        <v>134</v>
      </c>
      <c r="U122" s="163">
        <v>0.33</v>
      </c>
      <c r="V122" s="163">
        <f t="shared" ref="V122:V135" si="48">ROUND(E122*U122,2)</f>
        <v>123.57</v>
      </c>
      <c r="W122" s="163"/>
      <c r="X122" s="163" t="s">
        <v>135</v>
      </c>
      <c r="Y122" s="163" t="s">
        <v>136</v>
      </c>
      <c r="Z122" s="152"/>
      <c r="AA122" s="152"/>
      <c r="AB122" s="152"/>
      <c r="AC122" s="152"/>
      <c r="AD122" s="152"/>
      <c r="AE122" s="152"/>
      <c r="AF122" s="152"/>
      <c r="AG122" s="152" t="s">
        <v>151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80">
        <v>98</v>
      </c>
      <c r="B123" s="181" t="s">
        <v>355</v>
      </c>
      <c r="C123" s="188" t="s">
        <v>356</v>
      </c>
      <c r="D123" s="182" t="s">
        <v>133</v>
      </c>
      <c r="E123" s="183">
        <v>374.45600000000002</v>
      </c>
      <c r="F123" s="184"/>
      <c r="G123" s="185">
        <f t="shared" si="42"/>
        <v>0</v>
      </c>
      <c r="H123" s="164"/>
      <c r="I123" s="163">
        <f t="shared" si="43"/>
        <v>0</v>
      </c>
      <c r="J123" s="164"/>
      <c r="K123" s="163">
        <f t="shared" si="44"/>
        <v>0</v>
      </c>
      <c r="L123" s="163">
        <v>21</v>
      </c>
      <c r="M123" s="163">
        <f t="shared" si="45"/>
        <v>0</v>
      </c>
      <c r="N123" s="162">
        <v>2.1000000000000001E-4</v>
      </c>
      <c r="O123" s="162">
        <f t="shared" si="46"/>
        <v>0.08</v>
      </c>
      <c r="P123" s="162">
        <v>0</v>
      </c>
      <c r="Q123" s="162">
        <f t="shared" si="47"/>
        <v>0</v>
      </c>
      <c r="R123" s="163"/>
      <c r="S123" s="163" t="s">
        <v>134</v>
      </c>
      <c r="T123" s="163" t="s">
        <v>134</v>
      </c>
      <c r="U123" s="163">
        <v>0.05</v>
      </c>
      <c r="V123" s="163">
        <f t="shared" si="48"/>
        <v>18.72</v>
      </c>
      <c r="W123" s="163"/>
      <c r="X123" s="163" t="s">
        <v>135</v>
      </c>
      <c r="Y123" s="163" t="s">
        <v>136</v>
      </c>
      <c r="Z123" s="152"/>
      <c r="AA123" s="152"/>
      <c r="AB123" s="152"/>
      <c r="AC123" s="152"/>
      <c r="AD123" s="152"/>
      <c r="AE123" s="152"/>
      <c r="AF123" s="152"/>
      <c r="AG123" s="152" t="s">
        <v>198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ht="22.5" outlineLevel="1" x14ac:dyDescent="0.2">
      <c r="A124" s="180">
        <v>99</v>
      </c>
      <c r="B124" s="181" t="s">
        <v>357</v>
      </c>
      <c r="C124" s="188" t="s">
        <v>358</v>
      </c>
      <c r="D124" s="182" t="s">
        <v>150</v>
      </c>
      <c r="E124" s="183">
        <v>166.52</v>
      </c>
      <c r="F124" s="184"/>
      <c r="G124" s="185">
        <f t="shared" si="42"/>
        <v>0</v>
      </c>
      <c r="H124" s="164"/>
      <c r="I124" s="163">
        <f t="shared" si="43"/>
        <v>0</v>
      </c>
      <c r="J124" s="164"/>
      <c r="K124" s="163">
        <f t="shared" si="44"/>
        <v>0</v>
      </c>
      <c r="L124" s="163">
        <v>21</v>
      </c>
      <c r="M124" s="163">
        <f t="shared" si="45"/>
        <v>0</v>
      </c>
      <c r="N124" s="162">
        <v>0</v>
      </c>
      <c r="O124" s="162">
        <f t="shared" si="46"/>
        <v>0</v>
      </c>
      <c r="P124" s="162">
        <v>0</v>
      </c>
      <c r="Q124" s="162">
        <f t="shared" si="47"/>
        <v>0</v>
      </c>
      <c r="R124" s="163"/>
      <c r="S124" s="163" t="s">
        <v>134</v>
      </c>
      <c r="T124" s="163" t="s">
        <v>134</v>
      </c>
      <c r="U124" s="163">
        <v>0.5</v>
      </c>
      <c r="V124" s="163">
        <f t="shared" si="48"/>
        <v>83.26</v>
      </c>
      <c r="W124" s="163"/>
      <c r="X124" s="163" t="s">
        <v>135</v>
      </c>
      <c r="Y124" s="163" t="s">
        <v>136</v>
      </c>
      <c r="Z124" s="152"/>
      <c r="AA124" s="152"/>
      <c r="AB124" s="152"/>
      <c r="AC124" s="152"/>
      <c r="AD124" s="152"/>
      <c r="AE124" s="152"/>
      <c r="AF124" s="152"/>
      <c r="AG124" s="152" t="s">
        <v>137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80">
        <v>100</v>
      </c>
      <c r="B125" s="181" t="s">
        <v>359</v>
      </c>
      <c r="C125" s="188" t="s">
        <v>360</v>
      </c>
      <c r="D125" s="182" t="s">
        <v>150</v>
      </c>
      <c r="E125" s="183">
        <v>67.2</v>
      </c>
      <c r="F125" s="184"/>
      <c r="G125" s="185">
        <f t="shared" si="42"/>
        <v>0</v>
      </c>
      <c r="H125" s="164"/>
      <c r="I125" s="163">
        <f t="shared" si="43"/>
        <v>0</v>
      </c>
      <c r="J125" s="164"/>
      <c r="K125" s="163">
        <f t="shared" si="44"/>
        <v>0</v>
      </c>
      <c r="L125" s="163">
        <v>21</v>
      </c>
      <c r="M125" s="163">
        <f t="shared" si="45"/>
        <v>0</v>
      </c>
      <c r="N125" s="162">
        <v>0</v>
      </c>
      <c r="O125" s="162">
        <f t="shared" si="46"/>
        <v>0</v>
      </c>
      <c r="P125" s="162">
        <v>0</v>
      </c>
      <c r="Q125" s="162">
        <f t="shared" si="47"/>
        <v>0</v>
      </c>
      <c r="R125" s="163"/>
      <c r="S125" s="163" t="s">
        <v>134</v>
      </c>
      <c r="T125" s="163" t="s">
        <v>134</v>
      </c>
      <c r="U125" s="163">
        <v>0.61599999999999999</v>
      </c>
      <c r="V125" s="163">
        <f t="shared" si="48"/>
        <v>41.4</v>
      </c>
      <c r="W125" s="163"/>
      <c r="X125" s="163" t="s">
        <v>135</v>
      </c>
      <c r="Y125" s="163" t="s">
        <v>136</v>
      </c>
      <c r="Z125" s="152"/>
      <c r="AA125" s="152"/>
      <c r="AB125" s="152"/>
      <c r="AC125" s="152"/>
      <c r="AD125" s="152"/>
      <c r="AE125" s="152"/>
      <c r="AF125" s="152"/>
      <c r="AG125" s="152" t="s">
        <v>151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80">
        <v>101</v>
      </c>
      <c r="B126" s="181" t="s">
        <v>361</v>
      </c>
      <c r="C126" s="188" t="s">
        <v>362</v>
      </c>
      <c r="D126" s="182" t="s">
        <v>133</v>
      </c>
      <c r="E126" s="183">
        <v>374.45600000000002</v>
      </c>
      <c r="F126" s="184"/>
      <c r="G126" s="185">
        <f t="shared" si="42"/>
        <v>0</v>
      </c>
      <c r="H126" s="164"/>
      <c r="I126" s="163">
        <f t="shared" si="43"/>
        <v>0</v>
      </c>
      <c r="J126" s="164"/>
      <c r="K126" s="163">
        <f t="shared" si="44"/>
        <v>0</v>
      </c>
      <c r="L126" s="163">
        <v>21</v>
      </c>
      <c r="M126" s="163">
        <f t="shared" si="45"/>
        <v>0</v>
      </c>
      <c r="N126" s="162">
        <v>4.5500000000000002E-3</v>
      </c>
      <c r="O126" s="162">
        <f t="shared" si="46"/>
        <v>1.7</v>
      </c>
      <c r="P126" s="162">
        <v>0</v>
      </c>
      <c r="Q126" s="162">
        <f t="shared" si="47"/>
        <v>0</v>
      </c>
      <c r="R126" s="163"/>
      <c r="S126" s="163" t="s">
        <v>134</v>
      </c>
      <c r="T126" s="163" t="s">
        <v>163</v>
      </c>
      <c r="U126" s="163">
        <v>1.1446000000000001</v>
      </c>
      <c r="V126" s="163">
        <f t="shared" si="48"/>
        <v>428.6</v>
      </c>
      <c r="W126" s="163"/>
      <c r="X126" s="163" t="s">
        <v>135</v>
      </c>
      <c r="Y126" s="163" t="s">
        <v>136</v>
      </c>
      <c r="Z126" s="152"/>
      <c r="AA126" s="152"/>
      <c r="AB126" s="152"/>
      <c r="AC126" s="152"/>
      <c r="AD126" s="152"/>
      <c r="AE126" s="152"/>
      <c r="AF126" s="152"/>
      <c r="AG126" s="152" t="s">
        <v>137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80">
        <v>102</v>
      </c>
      <c r="B127" s="181" t="s">
        <v>363</v>
      </c>
      <c r="C127" s="188" t="s">
        <v>343</v>
      </c>
      <c r="D127" s="182" t="s">
        <v>150</v>
      </c>
      <c r="E127" s="183">
        <v>47.6</v>
      </c>
      <c r="F127" s="184"/>
      <c r="G127" s="185">
        <f t="shared" si="42"/>
        <v>0</v>
      </c>
      <c r="H127" s="164"/>
      <c r="I127" s="163">
        <f t="shared" si="43"/>
        <v>0</v>
      </c>
      <c r="J127" s="164"/>
      <c r="K127" s="163">
        <f t="shared" si="44"/>
        <v>0</v>
      </c>
      <c r="L127" s="163">
        <v>21</v>
      </c>
      <c r="M127" s="163">
        <f t="shared" si="45"/>
        <v>0</v>
      </c>
      <c r="N127" s="162">
        <v>4.0999999999999999E-4</v>
      </c>
      <c r="O127" s="162">
        <f t="shared" si="46"/>
        <v>0.02</v>
      </c>
      <c r="P127" s="162">
        <v>0</v>
      </c>
      <c r="Q127" s="162">
        <f t="shared" si="47"/>
        <v>0</v>
      </c>
      <c r="R127" s="163"/>
      <c r="S127" s="163" t="s">
        <v>162</v>
      </c>
      <c r="T127" s="163" t="s">
        <v>163</v>
      </c>
      <c r="U127" s="163">
        <v>0</v>
      </c>
      <c r="V127" s="163">
        <f t="shared" si="48"/>
        <v>0</v>
      </c>
      <c r="W127" s="163"/>
      <c r="X127" s="163" t="s">
        <v>135</v>
      </c>
      <c r="Y127" s="163" t="s">
        <v>136</v>
      </c>
      <c r="Z127" s="152"/>
      <c r="AA127" s="152"/>
      <c r="AB127" s="152"/>
      <c r="AC127" s="152"/>
      <c r="AD127" s="152"/>
      <c r="AE127" s="152"/>
      <c r="AF127" s="152"/>
      <c r="AG127" s="152" t="s">
        <v>141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ht="22.5" outlineLevel="1" x14ac:dyDescent="0.2">
      <c r="A128" s="180">
        <v>103</v>
      </c>
      <c r="B128" s="181" t="s">
        <v>364</v>
      </c>
      <c r="C128" s="188" t="s">
        <v>365</v>
      </c>
      <c r="D128" s="182" t="s">
        <v>366</v>
      </c>
      <c r="E128" s="183">
        <v>142.18</v>
      </c>
      <c r="F128" s="184"/>
      <c r="G128" s="185">
        <f t="shared" si="42"/>
        <v>0</v>
      </c>
      <c r="H128" s="164"/>
      <c r="I128" s="163">
        <f t="shared" si="43"/>
        <v>0</v>
      </c>
      <c r="J128" s="164"/>
      <c r="K128" s="163">
        <f t="shared" si="44"/>
        <v>0</v>
      </c>
      <c r="L128" s="163">
        <v>21</v>
      </c>
      <c r="M128" s="163">
        <f t="shared" si="45"/>
        <v>0</v>
      </c>
      <c r="N128" s="162">
        <v>0</v>
      </c>
      <c r="O128" s="162">
        <f t="shared" si="46"/>
        <v>0</v>
      </c>
      <c r="P128" s="162">
        <v>0</v>
      </c>
      <c r="Q128" s="162">
        <f t="shared" si="47"/>
        <v>0</v>
      </c>
      <c r="R128" s="163"/>
      <c r="S128" s="163" t="s">
        <v>162</v>
      </c>
      <c r="T128" s="163" t="s">
        <v>163</v>
      </c>
      <c r="U128" s="163">
        <v>0</v>
      </c>
      <c r="V128" s="163">
        <f t="shared" si="48"/>
        <v>0</v>
      </c>
      <c r="W128" s="163"/>
      <c r="X128" s="163" t="s">
        <v>135</v>
      </c>
      <c r="Y128" s="163" t="s">
        <v>136</v>
      </c>
      <c r="Z128" s="152"/>
      <c r="AA128" s="152"/>
      <c r="AB128" s="152"/>
      <c r="AC128" s="152"/>
      <c r="AD128" s="152"/>
      <c r="AE128" s="152"/>
      <c r="AF128" s="152"/>
      <c r="AG128" s="152" t="s">
        <v>137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ht="22.5" outlineLevel="1" x14ac:dyDescent="0.2">
      <c r="A129" s="180">
        <v>104</v>
      </c>
      <c r="B129" s="181" t="s">
        <v>367</v>
      </c>
      <c r="C129" s="188" t="s">
        <v>341</v>
      </c>
      <c r="D129" s="182" t="s">
        <v>150</v>
      </c>
      <c r="E129" s="183">
        <v>95.2</v>
      </c>
      <c r="F129" s="184"/>
      <c r="G129" s="185">
        <f t="shared" si="42"/>
        <v>0</v>
      </c>
      <c r="H129" s="164"/>
      <c r="I129" s="163">
        <f t="shared" si="43"/>
        <v>0</v>
      </c>
      <c r="J129" s="164"/>
      <c r="K129" s="163">
        <f t="shared" si="44"/>
        <v>0</v>
      </c>
      <c r="L129" s="163">
        <v>21</v>
      </c>
      <c r="M129" s="163">
        <f t="shared" si="45"/>
        <v>0</v>
      </c>
      <c r="N129" s="162">
        <v>0</v>
      </c>
      <c r="O129" s="162">
        <f t="shared" si="46"/>
        <v>0</v>
      </c>
      <c r="P129" s="162">
        <v>0</v>
      </c>
      <c r="Q129" s="162">
        <f t="shared" si="47"/>
        <v>0</v>
      </c>
      <c r="R129" s="163"/>
      <c r="S129" s="163" t="s">
        <v>162</v>
      </c>
      <c r="T129" s="163" t="s">
        <v>163</v>
      </c>
      <c r="U129" s="163">
        <v>0</v>
      </c>
      <c r="V129" s="163">
        <f t="shared" si="48"/>
        <v>0</v>
      </c>
      <c r="W129" s="163"/>
      <c r="X129" s="163" t="s">
        <v>135</v>
      </c>
      <c r="Y129" s="163" t="s">
        <v>136</v>
      </c>
      <c r="Z129" s="152"/>
      <c r="AA129" s="152"/>
      <c r="AB129" s="152"/>
      <c r="AC129" s="152"/>
      <c r="AD129" s="152"/>
      <c r="AE129" s="152"/>
      <c r="AF129" s="152"/>
      <c r="AG129" s="152" t="s">
        <v>137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80">
        <v>105</v>
      </c>
      <c r="B130" s="181" t="s">
        <v>368</v>
      </c>
      <c r="C130" s="188" t="s">
        <v>339</v>
      </c>
      <c r="D130" s="182" t="s">
        <v>133</v>
      </c>
      <c r="E130" s="183">
        <v>374.45600000000002</v>
      </c>
      <c r="F130" s="184"/>
      <c r="G130" s="185">
        <f t="shared" si="42"/>
        <v>0</v>
      </c>
      <c r="H130" s="164"/>
      <c r="I130" s="163">
        <f t="shared" si="43"/>
        <v>0</v>
      </c>
      <c r="J130" s="164"/>
      <c r="K130" s="163">
        <f t="shared" si="44"/>
        <v>0</v>
      </c>
      <c r="L130" s="163">
        <v>21</v>
      </c>
      <c r="M130" s="163">
        <f t="shared" si="45"/>
        <v>0</v>
      </c>
      <c r="N130" s="162">
        <v>-4.0000000000000003E-5</v>
      </c>
      <c r="O130" s="162">
        <f t="shared" si="46"/>
        <v>-0.01</v>
      </c>
      <c r="P130" s="162">
        <v>0</v>
      </c>
      <c r="Q130" s="162">
        <f t="shared" si="47"/>
        <v>0</v>
      </c>
      <c r="R130" s="163"/>
      <c r="S130" s="163" t="s">
        <v>162</v>
      </c>
      <c r="T130" s="163" t="s">
        <v>134</v>
      </c>
      <c r="U130" s="163">
        <v>0.1</v>
      </c>
      <c r="V130" s="163">
        <f t="shared" si="48"/>
        <v>37.450000000000003</v>
      </c>
      <c r="W130" s="163"/>
      <c r="X130" s="163" t="s">
        <v>135</v>
      </c>
      <c r="Y130" s="163" t="s">
        <v>136</v>
      </c>
      <c r="Z130" s="152"/>
      <c r="AA130" s="152"/>
      <c r="AB130" s="152"/>
      <c r="AC130" s="152"/>
      <c r="AD130" s="152"/>
      <c r="AE130" s="152"/>
      <c r="AF130" s="152"/>
      <c r="AG130" s="152" t="s">
        <v>137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ht="22.5" outlineLevel="1" x14ac:dyDescent="0.2">
      <c r="A131" s="180">
        <v>106</v>
      </c>
      <c r="B131" s="181" t="s">
        <v>369</v>
      </c>
      <c r="C131" s="188" t="s">
        <v>370</v>
      </c>
      <c r="D131" s="182" t="s">
        <v>133</v>
      </c>
      <c r="E131" s="183">
        <v>7.109</v>
      </c>
      <c r="F131" s="184"/>
      <c r="G131" s="185">
        <f t="shared" si="42"/>
        <v>0</v>
      </c>
      <c r="H131" s="164"/>
      <c r="I131" s="163">
        <f t="shared" si="43"/>
        <v>0</v>
      </c>
      <c r="J131" s="164"/>
      <c r="K131" s="163">
        <f t="shared" si="44"/>
        <v>0</v>
      </c>
      <c r="L131" s="163">
        <v>21</v>
      </c>
      <c r="M131" s="163">
        <f t="shared" si="45"/>
        <v>0</v>
      </c>
      <c r="N131" s="162">
        <v>5.0000000000000001E-3</v>
      </c>
      <c r="O131" s="162">
        <f t="shared" si="46"/>
        <v>0.04</v>
      </c>
      <c r="P131" s="162">
        <v>0</v>
      </c>
      <c r="Q131" s="162">
        <f t="shared" si="47"/>
        <v>0</v>
      </c>
      <c r="R131" s="163"/>
      <c r="S131" s="163" t="s">
        <v>162</v>
      </c>
      <c r="T131" s="163" t="s">
        <v>163</v>
      </c>
      <c r="U131" s="163">
        <v>0</v>
      </c>
      <c r="V131" s="163">
        <f t="shared" si="48"/>
        <v>0</v>
      </c>
      <c r="W131" s="163"/>
      <c r="X131" s="163" t="s">
        <v>222</v>
      </c>
      <c r="Y131" s="163" t="s">
        <v>136</v>
      </c>
      <c r="Z131" s="152"/>
      <c r="AA131" s="152"/>
      <c r="AB131" s="152"/>
      <c r="AC131" s="152"/>
      <c r="AD131" s="152"/>
      <c r="AE131" s="152"/>
      <c r="AF131" s="152"/>
      <c r="AG131" s="152" t="s">
        <v>371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ht="22.5" outlineLevel="1" x14ac:dyDescent="0.2">
      <c r="A132" s="180">
        <v>107</v>
      </c>
      <c r="B132" s="181" t="s">
        <v>372</v>
      </c>
      <c r="C132" s="188" t="s">
        <v>373</v>
      </c>
      <c r="D132" s="182" t="s">
        <v>133</v>
      </c>
      <c r="E132" s="183">
        <v>430.62439999999998</v>
      </c>
      <c r="F132" s="184"/>
      <c r="G132" s="185">
        <f t="shared" si="42"/>
        <v>0</v>
      </c>
      <c r="H132" s="164"/>
      <c r="I132" s="163">
        <f t="shared" si="43"/>
        <v>0</v>
      </c>
      <c r="J132" s="164"/>
      <c r="K132" s="163">
        <f t="shared" si="44"/>
        <v>0</v>
      </c>
      <c r="L132" s="163">
        <v>21</v>
      </c>
      <c r="M132" s="163">
        <f t="shared" si="45"/>
        <v>0</v>
      </c>
      <c r="N132" s="162">
        <v>1.0500000000000001E-2</v>
      </c>
      <c r="O132" s="162">
        <f t="shared" si="46"/>
        <v>4.5199999999999996</v>
      </c>
      <c r="P132" s="162">
        <v>0</v>
      </c>
      <c r="Q132" s="162">
        <f t="shared" si="47"/>
        <v>0</v>
      </c>
      <c r="R132" s="163"/>
      <c r="S132" s="163" t="s">
        <v>162</v>
      </c>
      <c r="T132" s="163" t="s">
        <v>163</v>
      </c>
      <c r="U132" s="163">
        <v>0</v>
      </c>
      <c r="V132" s="163">
        <f t="shared" si="48"/>
        <v>0</v>
      </c>
      <c r="W132" s="163"/>
      <c r="X132" s="163" t="s">
        <v>222</v>
      </c>
      <c r="Y132" s="163" t="s">
        <v>136</v>
      </c>
      <c r="Z132" s="152"/>
      <c r="AA132" s="152"/>
      <c r="AB132" s="152"/>
      <c r="AC132" s="152"/>
      <c r="AD132" s="152"/>
      <c r="AE132" s="152"/>
      <c r="AF132" s="152"/>
      <c r="AG132" s="152" t="s">
        <v>371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ht="22.5" outlineLevel="1" x14ac:dyDescent="0.2">
      <c r="A133" s="180">
        <v>108</v>
      </c>
      <c r="B133" s="181" t="s">
        <v>374</v>
      </c>
      <c r="C133" s="188" t="s">
        <v>375</v>
      </c>
      <c r="D133" s="182" t="s">
        <v>346</v>
      </c>
      <c r="E133" s="183">
        <v>14.218</v>
      </c>
      <c r="F133" s="184"/>
      <c r="G133" s="185">
        <f t="shared" si="42"/>
        <v>0</v>
      </c>
      <c r="H133" s="164"/>
      <c r="I133" s="163">
        <f t="shared" si="43"/>
        <v>0</v>
      </c>
      <c r="J133" s="164"/>
      <c r="K133" s="163">
        <f t="shared" si="44"/>
        <v>0</v>
      </c>
      <c r="L133" s="163">
        <v>21</v>
      </c>
      <c r="M133" s="163">
        <f t="shared" si="45"/>
        <v>0</v>
      </c>
      <c r="N133" s="162">
        <v>0</v>
      </c>
      <c r="O133" s="162">
        <f t="shared" si="46"/>
        <v>0</v>
      </c>
      <c r="P133" s="162">
        <v>0</v>
      </c>
      <c r="Q133" s="162">
        <f t="shared" si="47"/>
        <v>0</v>
      </c>
      <c r="R133" s="163"/>
      <c r="S133" s="163" t="s">
        <v>162</v>
      </c>
      <c r="T133" s="163" t="s">
        <v>163</v>
      </c>
      <c r="U133" s="163">
        <v>0</v>
      </c>
      <c r="V133" s="163">
        <f t="shared" si="48"/>
        <v>0</v>
      </c>
      <c r="W133" s="163"/>
      <c r="X133" s="163" t="s">
        <v>135</v>
      </c>
      <c r="Y133" s="163" t="s">
        <v>136</v>
      </c>
      <c r="Z133" s="152"/>
      <c r="AA133" s="152"/>
      <c r="AB133" s="152"/>
      <c r="AC133" s="152"/>
      <c r="AD133" s="152"/>
      <c r="AE133" s="152"/>
      <c r="AF133" s="152"/>
      <c r="AG133" s="152" t="s">
        <v>137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80">
        <v>109</v>
      </c>
      <c r="B134" s="181" t="s">
        <v>376</v>
      </c>
      <c r="C134" s="188" t="s">
        <v>377</v>
      </c>
      <c r="D134" s="182" t="s">
        <v>319</v>
      </c>
      <c r="E134" s="183">
        <v>4119.0159999999996</v>
      </c>
      <c r="F134" s="184"/>
      <c r="G134" s="185">
        <f t="shared" si="42"/>
        <v>0</v>
      </c>
      <c r="H134" s="164"/>
      <c r="I134" s="163">
        <f t="shared" si="43"/>
        <v>0</v>
      </c>
      <c r="J134" s="164"/>
      <c r="K134" s="163">
        <f t="shared" si="44"/>
        <v>0</v>
      </c>
      <c r="L134" s="163">
        <v>21</v>
      </c>
      <c r="M134" s="163">
        <f t="shared" si="45"/>
        <v>0</v>
      </c>
      <c r="N134" s="162">
        <v>1E-3</v>
      </c>
      <c r="O134" s="162">
        <f t="shared" si="46"/>
        <v>4.12</v>
      </c>
      <c r="P134" s="162">
        <v>0</v>
      </c>
      <c r="Q134" s="162">
        <f t="shared" si="47"/>
        <v>0</v>
      </c>
      <c r="R134" s="163" t="s">
        <v>350</v>
      </c>
      <c r="S134" s="163" t="s">
        <v>134</v>
      </c>
      <c r="T134" s="163" t="s">
        <v>134</v>
      </c>
      <c r="U134" s="163">
        <v>0</v>
      </c>
      <c r="V134" s="163">
        <f t="shared" si="48"/>
        <v>0</v>
      </c>
      <c r="W134" s="163"/>
      <c r="X134" s="163" t="s">
        <v>222</v>
      </c>
      <c r="Y134" s="163" t="s">
        <v>136</v>
      </c>
      <c r="Z134" s="152"/>
      <c r="AA134" s="152"/>
      <c r="AB134" s="152"/>
      <c r="AC134" s="152"/>
      <c r="AD134" s="152"/>
      <c r="AE134" s="152"/>
      <c r="AF134" s="152"/>
      <c r="AG134" s="152" t="s">
        <v>371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80">
        <v>110</v>
      </c>
      <c r="B135" s="181" t="s">
        <v>378</v>
      </c>
      <c r="C135" s="188" t="s">
        <v>379</v>
      </c>
      <c r="D135" s="182" t="s">
        <v>0</v>
      </c>
      <c r="E135" s="183">
        <v>13752.386399999999</v>
      </c>
      <c r="F135" s="184"/>
      <c r="G135" s="185">
        <f t="shared" si="42"/>
        <v>0</v>
      </c>
      <c r="H135" s="164"/>
      <c r="I135" s="163">
        <f t="shared" si="43"/>
        <v>0</v>
      </c>
      <c r="J135" s="164"/>
      <c r="K135" s="163">
        <f t="shared" si="44"/>
        <v>0</v>
      </c>
      <c r="L135" s="163">
        <v>21</v>
      </c>
      <c r="M135" s="163">
        <f t="shared" si="45"/>
        <v>0</v>
      </c>
      <c r="N135" s="162">
        <v>0</v>
      </c>
      <c r="O135" s="162">
        <f t="shared" si="46"/>
        <v>0</v>
      </c>
      <c r="P135" s="162">
        <v>0</v>
      </c>
      <c r="Q135" s="162">
        <f t="shared" si="47"/>
        <v>0</v>
      </c>
      <c r="R135" s="163"/>
      <c r="S135" s="163" t="s">
        <v>134</v>
      </c>
      <c r="T135" s="163" t="s">
        <v>380</v>
      </c>
      <c r="U135" s="163">
        <v>0</v>
      </c>
      <c r="V135" s="163">
        <f t="shared" si="48"/>
        <v>0</v>
      </c>
      <c r="W135" s="163"/>
      <c r="X135" s="163" t="s">
        <v>135</v>
      </c>
      <c r="Y135" s="163" t="s">
        <v>136</v>
      </c>
      <c r="Z135" s="152"/>
      <c r="AA135" s="152"/>
      <c r="AB135" s="152"/>
      <c r="AC135" s="152"/>
      <c r="AD135" s="152"/>
      <c r="AE135" s="152"/>
      <c r="AF135" s="152"/>
      <c r="AG135" s="152" t="s">
        <v>137</v>
      </c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x14ac:dyDescent="0.2">
      <c r="A136" s="167" t="s">
        <v>129</v>
      </c>
      <c r="B136" s="168" t="s">
        <v>90</v>
      </c>
      <c r="C136" s="187" t="s">
        <v>91</v>
      </c>
      <c r="D136" s="169"/>
      <c r="E136" s="170"/>
      <c r="F136" s="171"/>
      <c r="G136" s="172">
        <f>SUMIF(AG137:AG138,"&lt;&gt;NOR",G137:G138)</f>
        <v>0</v>
      </c>
      <c r="H136" s="166"/>
      <c r="I136" s="166">
        <f>SUM(I137:I138)</f>
        <v>0</v>
      </c>
      <c r="J136" s="166"/>
      <c r="K136" s="166">
        <f>SUM(K137:K138)</f>
        <v>0</v>
      </c>
      <c r="L136" s="166"/>
      <c r="M136" s="166">
        <f>SUM(M137:M138)</f>
        <v>0</v>
      </c>
      <c r="N136" s="165"/>
      <c r="O136" s="165">
        <f>SUM(O137:O138)</f>
        <v>0</v>
      </c>
      <c r="P136" s="165"/>
      <c r="Q136" s="165">
        <f>SUM(Q137:Q138)</f>
        <v>0</v>
      </c>
      <c r="R136" s="166"/>
      <c r="S136" s="166"/>
      <c r="T136" s="166"/>
      <c r="U136" s="166"/>
      <c r="V136" s="166">
        <f>SUM(V137:V138)</f>
        <v>0</v>
      </c>
      <c r="W136" s="166"/>
      <c r="X136" s="166"/>
      <c r="Y136" s="166"/>
      <c r="AG136" t="s">
        <v>130</v>
      </c>
    </row>
    <row r="137" spans="1:60" outlineLevel="1" x14ac:dyDescent="0.2">
      <c r="A137" s="180">
        <v>111</v>
      </c>
      <c r="B137" s="181" t="s">
        <v>381</v>
      </c>
      <c r="C137" s="188" t="s">
        <v>382</v>
      </c>
      <c r="D137" s="182" t="s">
        <v>314</v>
      </c>
      <c r="E137" s="183">
        <v>1</v>
      </c>
      <c r="F137" s="184"/>
      <c r="G137" s="185">
        <f>ROUND(E137*F137,2)</f>
        <v>0</v>
      </c>
      <c r="H137" s="164"/>
      <c r="I137" s="163">
        <f>ROUND(E137*H137,2)</f>
        <v>0</v>
      </c>
      <c r="J137" s="164"/>
      <c r="K137" s="163">
        <f>ROUND(E137*J137,2)</f>
        <v>0</v>
      </c>
      <c r="L137" s="163">
        <v>21</v>
      </c>
      <c r="M137" s="163">
        <f>G137*(1+L137/100)</f>
        <v>0</v>
      </c>
      <c r="N137" s="162">
        <v>0</v>
      </c>
      <c r="O137" s="162">
        <f>ROUND(E137*N137,2)</f>
        <v>0</v>
      </c>
      <c r="P137" s="162">
        <v>0</v>
      </c>
      <c r="Q137" s="162">
        <f>ROUND(E137*P137,2)</f>
        <v>0</v>
      </c>
      <c r="R137" s="163"/>
      <c r="S137" s="163" t="s">
        <v>162</v>
      </c>
      <c r="T137" s="163" t="s">
        <v>163</v>
      </c>
      <c r="U137" s="163">
        <v>0</v>
      </c>
      <c r="V137" s="163">
        <f>ROUND(E137*U137,2)</f>
        <v>0</v>
      </c>
      <c r="W137" s="163"/>
      <c r="X137" s="163" t="s">
        <v>135</v>
      </c>
      <c r="Y137" s="163" t="s">
        <v>136</v>
      </c>
      <c r="Z137" s="152"/>
      <c r="AA137" s="152"/>
      <c r="AB137" s="152"/>
      <c r="AC137" s="152"/>
      <c r="AD137" s="152"/>
      <c r="AE137" s="152"/>
      <c r="AF137" s="152"/>
      <c r="AG137" s="152" t="s">
        <v>198</v>
      </c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80">
        <v>112</v>
      </c>
      <c r="B138" s="181" t="s">
        <v>383</v>
      </c>
      <c r="C138" s="188" t="s">
        <v>384</v>
      </c>
      <c r="D138" s="182" t="s">
        <v>314</v>
      </c>
      <c r="E138" s="183">
        <v>4</v>
      </c>
      <c r="F138" s="184"/>
      <c r="G138" s="185">
        <f>ROUND(E138*F138,2)</f>
        <v>0</v>
      </c>
      <c r="H138" s="164"/>
      <c r="I138" s="163">
        <f>ROUND(E138*H138,2)</f>
        <v>0</v>
      </c>
      <c r="J138" s="164"/>
      <c r="K138" s="163">
        <f>ROUND(E138*J138,2)</f>
        <v>0</v>
      </c>
      <c r="L138" s="163">
        <v>21</v>
      </c>
      <c r="M138" s="163">
        <f>G138*(1+L138/100)</f>
        <v>0</v>
      </c>
      <c r="N138" s="162">
        <v>0</v>
      </c>
      <c r="O138" s="162">
        <f>ROUND(E138*N138,2)</f>
        <v>0</v>
      </c>
      <c r="P138" s="162">
        <v>0</v>
      </c>
      <c r="Q138" s="162">
        <f>ROUND(E138*P138,2)</f>
        <v>0</v>
      </c>
      <c r="R138" s="163"/>
      <c r="S138" s="163" t="s">
        <v>162</v>
      </c>
      <c r="T138" s="163" t="s">
        <v>163</v>
      </c>
      <c r="U138" s="163">
        <v>0</v>
      </c>
      <c r="V138" s="163">
        <f>ROUND(E138*U138,2)</f>
        <v>0</v>
      </c>
      <c r="W138" s="163"/>
      <c r="X138" s="163" t="s">
        <v>135</v>
      </c>
      <c r="Y138" s="163" t="s">
        <v>136</v>
      </c>
      <c r="Z138" s="152"/>
      <c r="AA138" s="152"/>
      <c r="AB138" s="152"/>
      <c r="AC138" s="152"/>
      <c r="AD138" s="152"/>
      <c r="AE138" s="152"/>
      <c r="AF138" s="152"/>
      <c r="AG138" s="152" t="s">
        <v>137</v>
      </c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x14ac:dyDescent="0.2">
      <c r="A139" s="167" t="s">
        <v>129</v>
      </c>
      <c r="B139" s="168" t="s">
        <v>92</v>
      </c>
      <c r="C139" s="187" t="s">
        <v>93</v>
      </c>
      <c r="D139" s="169"/>
      <c r="E139" s="170"/>
      <c r="F139" s="171"/>
      <c r="G139" s="172">
        <f>SUMIF(AG140:AG142,"&lt;&gt;NOR",G140:G142)</f>
        <v>0</v>
      </c>
      <c r="H139" s="166"/>
      <c r="I139" s="166">
        <f>SUM(I140:I142)</f>
        <v>0</v>
      </c>
      <c r="J139" s="166"/>
      <c r="K139" s="166">
        <f>SUM(K140:K142)</f>
        <v>0</v>
      </c>
      <c r="L139" s="166"/>
      <c r="M139" s="166">
        <f>SUM(M140:M142)</f>
        <v>0</v>
      </c>
      <c r="N139" s="165"/>
      <c r="O139" s="165">
        <f>SUM(O140:O142)</f>
        <v>0.33</v>
      </c>
      <c r="P139" s="165"/>
      <c r="Q139" s="165">
        <f>SUM(Q140:Q142)</f>
        <v>0</v>
      </c>
      <c r="R139" s="166"/>
      <c r="S139" s="166"/>
      <c r="T139" s="166"/>
      <c r="U139" s="166"/>
      <c r="V139" s="166">
        <f>SUM(V140:V142)</f>
        <v>80.47</v>
      </c>
      <c r="W139" s="166"/>
      <c r="X139" s="166"/>
      <c r="Y139" s="166"/>
      <c r="AG139" t="s">
        <v>130</v>
      </c>
    </row>
    <row r="140" spans="1:60" outlineLevel="1" x14ac:dyDescent="0.2">
      <c r="A140" s="180">
        <v>113</v>
      </c>
      <c r="B140" s="181" t="s">
        <v>385</v>
      </c>
      <c r="C140" s="188" t="s">
        <v>386</v>
      </c>
      <c r="D140" s="182" t="s">
        <v>133</v>
      </c>
      <c r="E140" s="183">
        <v>225.59800000000001</v>
      </c>
      <c r="F140" s="184"/>
      <c r="G140" s="185">
        <f>ROUND(E140*F140,2)</f>
        <v>0</v>
      </c>
      <c r="H140" s="164"/>
      <c r="I140" s="163">
        <f>ROUND(E140*H140,2)</f>
        <v>0</v>
      </c>
      <c r="J140" s="164"/>
      <c r="K140" s="163">
        <f>ROUND(E140*J140,2)</f>
        <v>0</v>
      </c>
      <c r="L140" s="163">
        <v>21</v>
      </c>
      <c r="M140" s="163">
        <f>G140*(1+L140/100)</f>
        <v>0</v>
      </c>
      <c r="N140" s="162">
        <v>0</v>
      </c>
      <c r="O140" s="162">
        <f>ROUND(E140*N140,2)</f>
        <v>0</v>
      </c>
      <c r="P140" s="162">
        <v>0</v>
      </c>
      <c r="Q140" s="162">
        <f>ROUND(E140*P140,2)</f>
        <v>0</v>
      </c>
      <c r="R140" s="163"/>
      <c r="S140" s="163" t="s">
        <v>134</v>
      </c>
      <c r="T140" s="163" t="s">
        <v>134</v>
      </c>
      <c r="U140" s="163">
        <v>7.6679999999999998E-2</v>
      </c>
      <c r="V140" s="163">
        <f>ROUND(E140*U140,2)</f>
        <v>17.3</v>
      </c>
      <c r="W140" s="163"/>
      <c r="X140" s="163" t="s">
        <v>135</v>
      </c>
      <c r="Y140" s="163" t="s">
        <v>136</v>
      </c>
      <c r="Z140" s="152"/>
      <c r="AA140" s="152"/>
      <c r="AB140" s="152"/>
      <c r="AC140" s="152"/>
      <c r="AD140" s="152"/>
      <c r="AE140" s="152"/>
      <c r="AF140" s="152"/>
      <c r="AG140" s="152" t="s">
        <v>137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ht="22.5" outlineLevel="1" x14ac:dyDescent="0.2">
      <c r="A141" s="180">
        <v>114</v>
      </c>
      <c r="B141" s="181" t="s">
        <v>387</v>
      </c>
      <c r="C141" s="188" t="s">
        <v>388</v>
      </c>
      <c r="D141" s="182" t="s">
        <v>133</v>
      </c>
      <c r="E141" s="183">
        <v>225.59800000000001</v>
      </c>
      <c r="F141" s="184"/>
      <c r="G141" s="185">
        <f>ROUND(E141*F141,2)</f>
        <v>0</v>
      </c>
      <c r="H141" s="164"/>
      <c r="I141" s="163">
        <f>ROUND(E141*H141,2)</f>
        <v>0</v>
      </c>
      <c r="J141" s="164"/>
      <c r="K141" s="163">
        <f>ROUND(E141*J141,2)</f>
        <v>0</v>
      </c>
      <c r="L141" s="163">
        <v>21</v>
      </c>
      <c r="M141" s="163">
        <f>G141*(1+L141/100)</f>
        <v>0</v>
      </c>
      <c r="N141" s="162">
        <v>3.5E-4</v>
      </c>
      <c r="O141" s="162">
        <f>ROUND(E141*N141,2)</f>
        <v>0.08</v>
      </c>
      <c r="P141" s="162">
        <v>0</v>
      </c>
      <c r="Q141" s="162">
        <f>ROUND(E141*P141,2)</f>
        <v>0</v>
      </c>
      <c r="R141" s="163"/>
      <c r="S141" s="163" t="s">
        <v>134</v>
      </c>
      <c r="T141" s="163" t="s">
        <v>134</v>
      </c>
      <c r="U141" s="163">
        <v>7.0000000000000007E-2</v>
      </c>
      <c r="V141" s="163">
        <f>ROUND(E141*U141,2)</f>
        <v>15.79</v>
      </c>
      <c r="W141" s="163"/>
      <c r="X141" s="163" t="s">
        <v>135</v>
      </c>
      <c r="Y141" s="163" t="s">
        <v>136</v>
      </c>
      <c r="Z141" s="152"/>
      <c r="AA141" s="152"/>
      <c r="AB141" s="152"/>
      <c r="AC141" s="152"/>
      <c r="AD141" s="152"/>
      <c r="AE141" s="152"/>
      <c r="AF141" s="152"/>
      <c r="AG141" s="152" t="s">
        <v>137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80">
        <v>115</v>
      </c>
      <c r="B142" s="181" t="s">
        <v>389</v>
      </c>
      <c r="C142" s="188" t="s">
        <v>390</v>
      </c>
      <c r="D142" s="182" t="s">
        <v>133</v>
      </c>
      <c r="E142" s="183">
        <v>225.59800000000001</v>
      </c>
      <c r="F142" s="184"/>
      <c r="G142" s="185">
        <f>ROUND(E142*F142,2)</f>
        <v>0</v>
      </c>
      <c r="H142" s="164"/>
      <c r="I142" s="163">
        <f>ROUND(E142*H142,2)</f>
        <v>0</v>
      </c>
      <c r="J142" s="164"/>
      <c r="K142" s="163">
        <f>ROUND(E142*J142,2)</f>
        <v>0</v>
      </c>
      <c r="L142" s="163">
        <v>21</v>
      </c>
      <c r="M142" s="163">
        <f>G142*(1+L142/100)</f>
        <v>0</v>
      </c>
      <c r="N142" s="162">
        <v>1.1000000000000001E-3</v>
      </c>
      <c r="O142" s="162">
        <f>ROUND(E142*N142,2)</f>
        <v>0.25</v>
      </c>
      <c r="P142" s="162">
        <v>0</v>
      </c>
      <c r="Q142" s="162">
        <f>ROUND(E142*P142,2)</f>
        <v>0</v>
      </c>
      <c r="R142" s="163"/>
      <c r="S142" s="163" t="s">
        <v>162</v>
      </c>
      <c r="T142" s="163" t="s">
        <v>134</v>
      </c>
      <c r="U142" s="163">
        <v>0.21</v>
      </c>
      <c r="V142" s="163">
        <f>ROUND(E142*U142,2)</f>
        <v>47.38</v>
      </c>
      <c r="W142" s="163"/>
      <c r="X142" s="163" t="s">
        <v>135</v>
      </c>
      <c r="Y142" s="163" t="s">
        <v>136</v>
      </c>
      <c r="Z142" s="152"/>
      <c r="AA142" s="152"/>
      <c r="AB142" s="152"/>
      <c r="AC142" s="152"/>
      <c r="AD142" s="152"/>
      <c r="AE142" s="152"/>
      <c r="AF142" s="152"/>
      <c r="AG142" s="152" t="s">
        <v>137</v>
      </c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x14ac:dyDescent="0.2">
      <c r="A143" s="167" t="s">
        <v>129</v>
      </c>
      <c r="B143" s="168" t="s">
        <v>94</v>
      </c>
      <c r="C143" s="187" t="s">
        <v>95</v>
      </c>
      <c r="D143" s="169"/>
      <c r="E143" s="170"/>
      <c r="F143" s="171"/>
      <c r="G143" s="172">
        <f>SUMIF(AG144:AG147,"&lt;&gt;NOR",G144:G147)</f>
        <v>0</v>
      </c>
      <c r="H143" s="166"/>
      <c r="I143" s="166">
        <f>SUM(I144:I147)</f>
        <v>0</v>
      </c>
      <c r="J143" s="166"/>
      <c r="K143" s="166">
        <f>SUM(K144:K147)</f>
        <v>0</v>
      </c>
      <c r="L143" s="166"/>
      <c r="M143" s="166">
        <f>SUM(M144:M147)</f>
        <v>0</v>
      </c>
      <c r="N143" s="165"/>
      <c r="O143" s="165">
        <f>SUM(O144:O147)</f>
        <v>50</v>
      </c>
      <c r="P143" s="165"/>
      <c r="Q143" s="165">
        <f>SUM(Q144:Q147)</f>
        <v>0</v>
      </c>
      <c r="R143" s="166"/>
      <c r="S143" s="166"/>
      <c r="T143" s="166"/>
      <c r="U143" s="166"/>
      <c r="V143" s="166">
        <f>SUM(V144:V147)</f>
        <v>0</v>
      </c>
      <c r="W143" s="166"/>
      <c r="X143" s="166"/>
      <c r="Y143" s="166"/>
      <c r="AG143" t="s">
        <v>130</v>
      </c>
    </row>
    <row r="144" spans="1:60" ht="22.5" outlineLevel="1" x14ac:dyDescent="0.2">
      <c r="A144" s="180">
        <v>116</v>
      </c>
      <c r="B144" s="181" t="s">
        <v>391</v>
      </c>
      <c r="C144" s="188" t="s">
        <v>392</v>
      </c>
      <c r="D144" s="182" t="s">
        <v>133</v>
      </c>
      <c r="E144" s="183">
        <v>50</v>
      </c>
      <c r="F144" s="184"/>
      <c r="G144" s="185">
        <f>ROUND(E144*F144,2)</f>
        <v>0</v>
      </c>
      <c r="H144" s="164"/>
      <c r="I144" s="163">
        <f>ROUND(E144*H144,2)</f>
        <v>0</v>
      </c>
      <c r="J144" s="164"/>
      <c r="K144" s="163">
        <f>ROUND(E144*J144,2)</f>
        <v>0</v>
      </c>
      <c r="L144" s="163">
        <v>21</v>
      </c>
      <c r="M144" s="163">
        <f>G144*(1+L144/100)</f>
        <v>0</v>
      </c>
      <c r="N144" s="162">
        <v>1</v>
      </c>
      <c r="O144" s="162">
        <f>ROUND(E144*N144,2)</f>
        <v>50</v>
      </c>
      <c r="P144" s="162">
        <v>0</v>
      </c>
      <c r="Q144" s="162">
        <f>ROUND(E144*P144,2)</f>
        <v>0</v>
      </c>
      <c r="R144" s="163"/>
      <c r="S144" s="163" t="s">
        <v>162</v>
      </c>
      <c r="T144" s="163" t="s">
        <v>163</v>
      </c>
      <c r="U144" s="163">
        <v>0</v>
      </c>
      <c r="V144" s="163">
        <f>ROUND(E144*U144,2)</f>
        <v>0</v>
      </c>
      <c r="W144" s="163"/>
      <c r="X144" s="163" t="s">
        <v>135</v>
      </c>
      <c r="Y144" s="163" t="s">
        <v>136</v>
      </c>
      <c r="Z144" s="152"/>
      <c r="AA144" s="152"/>
      <c r="AB144" s="152"/>
      <c r="AC144" s="152"/>
      <c r="AD144" s="152"/>
      <c r="AE144" s="152"/>
      <c r="AF144" s="152"/>
      <c r="AG144" s="152" t="s">
        <v>141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80">
        <v>117</v>
      </c>
      <c r="B145" s="181" t="s">
        <v>393</v>
      </c>
      <c r="C145" s="188" t="s">
        <v>394</v>
      </c>
      <c r="D145" s="182" t="s">
        <v>279</v>
      </c>
      <c r="E145" s="183">
        <v>5</v>
      </c>
      <c r="F145" s="184"/>
      <c r="G145" s="185">
        <f>ROUND(E145*F145,2)</f>
        <v>0</v>
      </c>
      <c r="H145" s="164"/>
      <c r="I145" s="163">
        <f>ROUND(E145*H145,2)</f>
        <v>0</v>
      </c>
      <c r="J145" s="164"/>
      <c r="K145" s="163">
        <f>ROUND(E145*J145,2)</f>
        <v>0</v>
      </c>
      <c r="L145" s="163">
        <v>21</v>
      </c>
      <c r="M145" s="163">
        <f>G145*(1+L145/100)</f>
        <v>0</v>
      </c>
      <c r="N145" s="162">
        <v>0</v>
      </c>
      <c r="O145" s="162">
        <f>ROUND(E145*N145,2)</f>
        <v>0</v>
      </c>
      <c r="P145" s="162">
        <v>0</v>
      </c>
      <c r="Q145" s="162">
        <f>ROUND(E145*P145,2)</f>
        <v>0</v>
      </c>
      <c r="R145" s="163"/>
      <c r="S145" s="163" t="s">
        <v>162</v>
      </c>
      <c r="T145" s="163" t="s">
        <v>163</v>
      </c>
      <c r="U145" s="163">
        <v>0</v>
      </c>
      <c r="V145" s="163">
        <f>ROUND(E145*U145,2)</f>
        <v>0</v>
      </c>
      <c r="W145" s="163"/>
      <c r="X145" s="163" t="s">
        <v>135</v>
      </c>
      <c r="Y145" s="163" t="s">
        <v>136</v>
      </c>
      <c r="Z145" s="152"/>
      <c r="AA145" s="152"/>
      <c r="AB145" s="152"/>
      <c r="AC145" s="152"/>
      <c r="AD145" s="152"/>
      <c r="AE145" s="152"/>
      <c r="AF145" s="152"/>
      <c r="AG145" s="152" t="s">
        <v>137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80">
        <v>118</v>
      </c>
      <c r="B146" s="181" t="s">
        <v>395</v>
      </c>
      <c r="C146" s="188" t="s">
        <v>396</v>
      </c>
      <c r="D146" s="182" t="s">
        <v>279</v>
      </c>
      <c r="E146" s="183">
        <v>5</v>
      </c>
      <c r="F146" s="184"/>
      <c r="G146" s="185">
        <f>ROUND(E146*F146,2)</f>
        <v>0</v>
      </c>
      <c r="H146" s="164"/>
      <c r="I146" s="163">
        <f>ROUND(E146*H146,2)</f>
        <v>0</v>
      </c>
      <c r="J146" s="164"/>
      <c r="K146" s="163">
        <f>ROUND(E146*J146,2)</f>
        <v>0</v>
      </c>
      <c r="L146" s="163">
        <v>21</v>
      </c>
      <c r="M146" s="163">
        <f>G146*(1+L146/100)</f>
        <v>0</v>
      </c>
      <c r="N146" s="162">
        <v>0</v>
      </c>
      <c r="O146" s="162">
        <f>ROUND(E146*N146,2)</f>
        <v>0</v>
      </c>
      <c r="P146" s="162">
        <v>0</v>
      </c>
      <c r="Q146" s="162">
        <f>ROUND(E146*P146,2)</f>
        <v>0</v>
      </c>
      <c r="R146" s="163"/>
      <c r="S146" s="163" t="s">
        <v>162</v>
      </c>
      <c r="T146" s="163" t="s">
        <v>163</v>
      </c>
      <c r="U146" s="163">
        <v>0</v>
      </c>
      <c r="V146" s="163">
        <f>ROUND(E146*U146,2)</f>
        <v>0</v>
      </c>
      <c r="W146" s="163"/>
      <c r="X146" s="163" t="s">
        <v>135</v>
      </c>
      <c r="Y146" s="163" t="s">
        <v>136</v>
      </c>
      <c r="Z146" s="152"/>
      <c r="AA146" s="152"/>
      <c r="AB146" s="152"/>
      <c r="AC146" s="152"/>
      <c r="AD146" s="152"/>
      <c r="AE146" s="152"/>
      <c r="AF146" s="152"/>
      <c r="AG146" s="152" t="s">
        <v>137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80">
        <v>119</v>
      </c>
      <c r="B147" s="181" t="s">
        <v>397</v>
      </c>
      <c r="C147" s="188" t="s">
        <v>398</v>
      </c>
      <c r="D147" s="182" t="s">
        <v>279</v>
      </c>
      <c r="E147" s="183">
        <v>5</v>
      </c>
      <c r="F147" s="184"/>
      <c r="G147" s="185">
        <f>ROUND(E147*F147,2)</f>
        <v>0</v>
      </c>
      <c r="H147" s="164"/>
      <c r="I147" s="163">
        <f>ROUND(E147*H147,2)</f>
        <v>0</v>
      </c>
      <c r="J147" s="164"/>
      <c r="K147" s="163">
        <f>ROUND(E147*J147,2)</f>
        <v>0</v>
      </c>
      <c r="L147" s="163">
        <v>21</v>
      </c>
      <c r="M147" s="163">
        <f>G147*(1+L147/100)</f>
        <v>0</v>
      </c>
      <c r="N147" s="162">
        <v>0</v>
      </c>
      <c r="O147" s="162">
        <f>ROUND(E147*N147,2)</f>
        <v>0</v>
      </c>
      <c r="P147" s="162">
        <v>0</v>
      </c>
      <c r="Q147" s="162">
        <f>ROUND(E147*P147,2)</f>
        <v>0</v>
      </c>
      <c r="R147" s="163"/>
      <c r="S147" s="163" t="s">
        <v>162</v>
      </c>
      <c r="T147" s="163" t="s">
        <v>163</v>
      </c>
      <c r="U147" s="163">
        <v>0</v>
      </c>
      <c r="V147" s="163">
        <f>ROUND(E147*U147,2)</f>
        <v>0</v>
      </c>
      <c r="W147" s="163"/>
      <c r="X147" s="163" t="s">
        <v>135</v>
      </c>
      <c r="Y147" s="163" t="s">
        <v>136</v>
      </c>
      <c r="Z147" s="152"/>
      <c r="AA147" s="152"/>
      <c r="AB147" s="152"/>
      <c r="AC147" s="152"/>
      <c r="AD147" s="152"/>
      <c r="AE147" s="152"/>
      <c r="AF147" s="152"/>
      <c r="AG147" s="152" t="s">
        <v>137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x14ac:dyDescent="0.2">
      <c r="A148" s="167" t="s">
        <v>129</v>
      </c>
      <c r="B148" s="168" t="s">
        <v>96</v>
      </c>
      <c r="C148" s="187" t="s">
        <v>97</v>
      </c>
      <c r="D148" s="169"/>
      <c r="E148" s="170"/>
      <c r="F148" s="171"/>
      <c r="G148" s="172">
        <f>SUMIF(AG149:AG149,"&lt;&gt;NOR",G149:G149)</f>
        <v>0</v>
      </c>
      <c r="H148" s="166"/>
      <c r="I148" s="166">
        <f>SUM(I149:I149)</f>
        <v>0</v>
      </c>
      <c r="J148" s="166"/>
      <c r="K148" s="166">
        <f>SUM(K149:K149)</f>
        <v>0</v>
      </c>
      <c r="L148" s="166"/>
      <c r="M148" s="166">
        <f>SUM(M149:M149)</f>
        <v>0</v>
      </c>
      <c r="N148" s="165"/>
      <c r="O148" s="165">
        <f>SUM(O149:O149)</f>
        <v>0</v>
      </c>
      <c r="P148" s="165"/>
      <c r="Q148" s="165">
        <f>SUM(Q149:Q149)</f>
        <v>0</v>
      </c>
      <c r="R148" s="166"/>
      <c r="S148" s="166"/>
      <c r="T148" s="166"/>
      <c r="U148" s="166"/>
      <c r="V148" s="166">
        <f>SUM(V149:V149)</f>
        <v>0</v>
      </c>
      <c r="W148" s="166"/>
      <c r="X148" s="166"/>
      <c r="Y148" s="166"/>
      <c r="AG148" t="s">
        <v>130</v>
      </c>
    </row>
    <row r="149" spans="1:60" outlineLevel="1" x14ac:dyDescent="0.2">
      <c r="A149" s="180">
        <v>120</v>
      </c>
      <c r="B149" s="181" t="s">
        <v>399</v>
      </c>
      <c r="C149" s="188" t="s">
        <v>400</v>
      </c>
      <c r="D149" s="182" t="s">
        <v>314</v>
      </c>
      <c r="E149" s="183">
        <v>1</v>
      </c>
      <c r="F149" s="184"/>
      <c r="G149" s="185">
        <f>ROUND(E149*F149,2)</f>
        <v>0</v>
      </c>
      <c r="H149" s="164"/>
      <c r="I149" s="163">
        <f>ROUND(E149*H149,2)</f>
        <v>0</v>
      </c>
      <c r="J149" s="164"/>
      <c r="K149" s="163">
        <f>ROUND(E149*J149,2)</f>
        <v>0</v>
      </c>
      <c r="L149" s="163">
        <v>21</v>
      </c>
      <c r="M149" s="163">
        <f>G149*(1+L149/100)</f>
        <v>0</v>
      </c>
      <c r="N149" s="162">
        <v>0</v>
      </c>
      <c r="O149" s="162">
        <f>ROUND(E149*N149,2)</f>
        <v>0</v>
      </c>
      <c r="P149" s="162">
        <v>0</v>
      </c>
      <c r="Q149" s="162">
        <f>ROUND(E149*P149,2)</f>
        <v>0</v>
      </c>
      <c r="R149" s="163"/>
      <c r="S149" s="163" t="s">
        <v>162</v>
      </c>
      <c r="T149" s="163" t="s">
        <v>163</v>
      </c>
      <c r="U149" s="163">
        <v>0</v>
      </c>
      <c r="V149" s="163">
        <f>ROUND(E149*U149,2)</f>
        <v>0</v>
      </c>
      <c r="W149" s="163"/>
      <c r="X149" s="163" t="s">
        <v>135</v>
      </c>
      <c r="Y149" s="163" t="s">
        <v>136</v>
      </c>
      <c r="Z149" s="152"/>
      <c r="AA149" s="152"/>
      <c r="AB149" s="152"/>
      <c r="AC149" s="152"/>
      <c r="AD149" s="152"/>
      <c r="AE149" s="152"/>
      <c r="AF149" s="152"/>
      <c r="AG149" s="152" t="s">
        <v>401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x14ac:dyDescent="0.2">
      <c r="A150" s="167" t="s">
        <v>129</v>
      </c>
      <c r="B150" s="168" t="s">
        <v>98</v>
      </c>
      <c r="C150" s="187" t="s">
        <v>99</v>
      </c>
      <c r="D150" s="169"/>
      <c r="E150" s="170"/>
      <c r="F150" s="171"/>
      <c r="G150" s="172">
        <f>SUMIF(AG151:AG156,"&lt;&gt;NOR",G151:G156)</f>
        <v>0</v>
      </c>
      <c r="H150" s="166"/>
      <c r="I150" s="166">
        <f>SUM(I151:I156)</f>
        <v>0</v>
      </c>
      <c r="J150" s="166"/>
      <c r="K150" s="166">
        <f>SUM(K151:K156)</f>
        <v>0</v>
      </c>
      <c r="L150" s="166"/>
      <c r="M150" s="166">
        <f>SUM(M151:M156)</f>
        <v>0</v>
      </c>
      <c r="N150" s="165"/>
      <c r="O150" s="165">
        <f>SUM(O151:O156)</f>
        <v>0</v>
      </c>
      <c r="P150" s="165"/>
      <c r="Q150" s="165">
        <f>SUM(Q151:Q156)</f>
        <v>0</v>
      </c>
      <c r="R150" s="166"/>
      <c r="S150" s="166"/>
      <c r="T150" s="166"/>
      <c r="U150" s="166"/>
      <c r="V150" s="166">
        <f>SUM(V151:V156)</f>
        <v>162.13</v>
      </c>
      <c r="W150" s="166"/>
      <c r="X150" s="166"/>
      <c r="Y150" s="166"/>
      <c r="AG150" t="s">
        <v>130</v>
      </c>
    </row>
    <row r="151" spans="1:60" outlineLevel="1" x14ac:dyDescent="0.2">
      <c r="A151" s="180">
        <v>121</v>
      </c>
      <c r="B151" s="181" t="s">
        <v>402</v>
      </c>
      <c r="C151" s="188" t="s">
        <v>403</v>
      </c>
      <c r="D151" s="182" t="s">
        <v>191</v>
      </c>
      <c r="E151" s="183">
        <v>18.960239999999999</v>
      </c>
      <c r="F151" s="184"/>
      <c r="G151" s="185">
        <f t="shared" ref="G151:G156" si="49">ROUND(E151*F151,2)</f>
        <v>0</v>
      </c>
      <c r="H151" s="164"/>
      <c r="I151" s="163">
        <f t="shared" ref="I151:I156" si="50">ROUND(E151*H151,2)</f>
        <v>0</v>
      </c>
      <c r="J151" s="164"/>
      <c r="K151" s="163">
        <f t="shared" ref="K151:K156" si="51">ROUND(E151*J151,2)</f>
        <v>0</v>
      </c>
      <c r="L151" s="163">
        <v>21</v>
      </c>
      <c r="M151" s="163">
        <f t="shared" ref="M151:M156" si="52">G151*(1+L151/100)</f>
        <v>0</v>
      </c>
      <c r="N151" s="162">
        <v>0</v>
      </c>
      <c r="O151" s="162">
        <f t="shared" ref="O151:O156" si="53">ROUND(E151*N151,2)</f>
        <v>0</v>
      </c>
      <c r="P151" s="162">
        <v>0</v>
      </c>
      <c r="Q151" s="162">
        <f t="shared" ref="Q151:Q156" si="54">ROUND(E151*P151,2)</f>
        <v>0</v>
      </c>
      <c r="R151" s="163"/>
      <c r="S151" s="163" t="s">
        <v>134</v>
      </c>
      <c r="T151" s="163" t="s">
        <v>134</v>
      </c>
      <c r="U151" s="163">
        <v>9.9000000000000005E-2</v>
      </c>
      <c r="V151" s="163">
        <f t="shared" ref="V151:V156" si="55">ROUND(E151*U151,2)</f>
        <v>1.88</v>
      </c>
      <c r="W151" s="163"/>
      <c r="X151" s="163" t="s">
        <v>404</v>
      </c>
      <c r="Y151" s="163" t="s">
        <v>136</v>
      </c>
      <c r="Z151" s="152"/>
      <c r="AA151" s="152"/>
      <c r="AB151" s="152"/>
      <c r="AC151" s="152"/>
      <c r="AD151" s="152"/>
      <c r="AE151" s="152"/>
      <c r="AF151" s="152"/>
      <c r="AG151" s="152" t="s">
        <v>405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80">
        <v>122</v>
      </c>
      <c r="B152" s="181" t="s">
        <v>406</v>
      </c>
      <c r="C152" s="188" t="s">
        <v>407</v>
      </c>
      <c r="D152" s="182" t="s">
        <v>191</v>
      </c>
      <c r="E152" s="183">
        <v>18.960239999999999</v>
      </c>
      <c r="F152" s="184"/>
      <c r="G152" s="185">
        <f t="shared" si="49"/>
        <v>0</v>
      </c>
      <c r="H152" s="164"/>
      <c r="I152" s="163">
        <f t="shared" si="50"/>
        <v>0</v>
      </c>
      <c r="J152" s="164"/>
      <c r="K152" s="163">
        <f t="shared" si="51"/>
        <v>0</v>
      </c>
      <c r="L152" s="163">
        <v>21</v>
      </c>
      <c r="M152" s="163">
        <f t="shared" si="52"/>
        <v>0</v>
      </c>
      <c r="N152" s="162">
        <v>0</v>
      </c>
      <c r="O152" s="162">
        <f t="shared" si="53"/>
        <v>0</v>
      </c>
      <c r="P152" s="162">
        <v>0</v>
      </c>
      <c r="Q152" s="162">
        <f t="shared" si="54"/>
        <v>0</v>
      </c>
      <c r="R152" s="163"/>
      <c r="S152" s="163" t="s">
        <v>134</v>
      </c>
      <c r="T152" s="163" t="s">
        <v>408</v>
      </c>
      <c r="U152" s="163">
        <v>1.8160000000000001</v>
      </c>
      <c r="V152" s="163">
        <f t="shared" si="55"/>
        <v>34.43</v>
      </c>
      <c r="W152" s="163"/>
      <c r="X152" s="163" t="s">
        <v>404</v>
      </c>
      <c r="Y152" s="163" t="s">
        <v>136</v>
      </c>
      <c r="Z152" s="152"/>
      <c r="AA152" s="152"/>
      <c r="AB152" s="152"/>
      <c r="AC152" s="152"/>
      <c r="AD152" s="152"/>
      <c r="AE152" s="152"/>
      <c r="AF152" s="152"/>
      <c r="AG152" s="152" t="s">
        <v>405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80">
        <v>123</v>
      </c>
      <c r="B153" s="181" t="s">
        <v>409</v>
      </c>
      <c r="C153" s="188" t="s">
        <v>410</v>
      </c>
      <c r="D153" s="182" t="s">
        <v>191</v>
      </c>
      <c r="E153" s="183">
        <v>18.960239999999999</v>
      </c>
      <c r="F153" s="184"/>
      <c r="G153" s="185">
        <f t="shared" si="49"/>
        <v>0</v>
      </c>
      <c r="H153" s="164"/>
      <c r="I153" s="163">
        <f t="shared" si="50"/>
        <v>0</v>
      </c>
      <c r="J153" s="164"/>
      <c r="K153" s="163">
        <f t="shared" si="51"/>
        <v>0</v>
      </c>
      <c r="L153" s="163">
        <v>21</v>
      </c>
      <c r="M153" s="163">
        <f t="shared" si="52"/>
        <v>0</v>
      </c>
      <c r="N153" s="162">
        <v>0</v>
      </c>
      <c r="O153" s="162">
        <f t="shared" si="53"/>
        <v>0</v>
      </c>
      <c r="P153" s="162">
        <v>0</v>
      </c>
      <c r="Q153" s="162">
        <f t="shared" si="54"/>
        <v>0</v>
      </c>
      <c r="R153" s="163"/>
      <c r="S153" s="163" t="s">
        <v>134</v>
      </c>
      <c r="T153" s="163" t="s">
        <v>134</v>
      </c>
      <c r="U153" s="163">
        <v>4.2000000000000003E-2</v>
      </c>
      <c r="V153" s="163">
        <f t="shared" si="55"/>
        <v>0.8</v>
      </c>
      <c r="W153" s="163"/>
      <c r="X153" s="163" t="s">
        <v>404</v>
      </c>
      <c r="Y153" s="163" t="s">
        <v>136</v>
      </c>
      <c r="Z153" s="152"/>
      <c r="AA153" s="152"/>
      <c r="AB153" s="152"/>
      <c r="AC153" s="152"/>
      <c r="AD153" s="152"/>
      <c r="AE153" s="152"/>
      <c r="AF153" s="152"/>
      <c r="AG153" s="152" t="s">
        <v>405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ht="22.5" outlineLevel="1" x14ac:dyDescent="0.2">
      <c r="A154" s="180">
        <v>124</v>
      </c>
      <c r="B154" s="181" t="s">
        <v>411</v>
      </c>
      <c r="C154" s="188" t="s">
        <v>412</v>
      </c>
      <c r="D154" s="182" t="s">
        <v>191</v>
      </c>
      <c r="E154" s="183">
        <v>18.960239999999999</v>
      </c>
      <c r="F154" s="184"/>
      <c r="G154" s="185">
        <f t="shared" si="49"/>
        <v>0</v>
      </c>
      <c r="H154" s="164"/>
      <c r="I154" s="163">
        <f t="shared" si="50"/>
        <v>0</v>
      </c>
      <c r="J154" s="164"/>
      <c r="K154" s="163">
        <f t="shared" si="51"/>
        <v>0</v>
      </c>
      <c r="L154" s="163">
        <v>21</v>
      </c>
      <c r="M154" s="163">
        <f t="shared" si="52"/>
        <v>0</v>
      </c>
      <c r="N154" s="162">
        <v>0</v>
      </c>
      <c r="O154" s="162">
        <f t="shared" si="53"/>
        <v>0</v>
      </c>
      <c r="P154" s="162">
        <v>0</v>
      </c>
      <c r="Q154" s="162">
        <f t="shared" si="54"/>
        <v>0</v>
      </c>
      <c r="R154" s="163"/>
      <c r="S154" s="163" t="s">
        <v>134</v>
      </c>
      <c r="T154" s="163" t="s">
        <v>134</v>
      </c>
      <c r="U154" s="163">
        <v>0</v>
      </c>
      <c r="V154" s="163">
        <f t="shared" si="55"/>
        <v>0</v>
      </c>
      <c r="W154" s="163"/>
      <c r="X154" s="163" t="s">
        <v>404</v>
      </c>
      <c r="Y154" s="163" t="s">
        <v>136</v>
      </c>
      <c r="Z154" s="152"/>
      <c r="AA154" s="152"/>
      <c r="AB154" s="152"/>
      <c r="AC154" s="152"/>
      <c r="AD154" s="152"/>
      <c r="AE154" s="152"/>
      <c r="AF154" s="152"/>
      <c r="AG154" s="152" t="s">
        <v>405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80">
        <v>125</v>
      </c>
      <c r="B155" s="181" t="s">
        <v>413</v>
      </c>
      <c r="C155" s="188" t="s">
        <v>414</v>
      </c>
      <c r="D155" s="182" t="s">
        <v>191</v>
      </c>
      <c r="E155" s="183">
        <v>189.60243</v>
      </c>
      <c r="F155" s="184"/>
      <c r="G155" s="185">
        <f t="shared" si="49"/>
        <v>0</v>
      </c>
      <c r="H155" s="164"/>
      <c r="I155" s="163">
        <f t="shared" si="50"/>
        <v>0</v>
      </c>
      <c r="J155" s="164"/>
      <c r="K155" s="163">
        <f t="shared" si="51"/>
        <v>0</v>
      </c>
      <c r="L155" s="163">
        <v>21</v>
      </c>
      <c r="M155" s="163">
        <f t="shared" si="52"/>
        <v>0</v>
      </c>
      <c r="N155" s="162">
        <v>0</v>
      </c>
      <c r="O155" s="162">
        <f t="shared" si="53"/>
        <v>0</v>
      </c>
      <c r="P155" s="162">
        <v>0</v>
      </c>
      <c r="Q155" s="162">
        <f t="shared" si="54"/>
        <v>0</v>
      </c>
      <c r="R155" s="163"/>
      <c r="S155" s="163" t="s">
        <v>134</v>
      </c>
      <c r="T155" s="163" t="s">
        <v>134</v>
      </c>
      <c r="U155" s="163">
        <v>0</v>
      </c>
      <c r="V155" s="163">
        <f t="shared" si="55"/>
        <v>0</v>
      </c>
      <c r="W155" s="163"/>
      <c r="X155" s="163" t="s">
        <v>404</v>
      </c>
      <c r="Y155" s="163" t="s">
        <v>136</v>
      </c>
      <c r="Z155" s="152"/>
      <c r="AA155" s="152"/>
      <c r="AB155" s="152"/>
      <c r="AC155" s="152"/>
      <c r="AD155" s="152"/>
      <c r="AE155" s="152"/>
      <c r="AF155" s="152"/>
      <c r="AG155" s="152" t="s">
        <v>405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80">
        <v>126</v>
      </c>
      <c r="B156" s="181" t="s">
        <v>415</v>
      </c>
      <c r="C156" s="188" t="s">
        <v>416</v>
      </c>
      <c r="D156" s="182" t="s">
        <v>191</v>
      </c>
      <c r="E156" s="183">
        <v>132.7217</v>
      </c>
      <c r="F156" s="184"/>
      <c r="G156" s="185">
        <f t="shared" si="49"/>
        <v>0</v>
      </c>
      <c r="H156" s="164"/>
      <c r="I156" s="163">
        <f t="shared" si="50"/>
        <v>0</v>
      </c>
      <c r="J156" s="164"/>
      <c r="K156" s="163">
        <f t="shared" si="51"/>
        <v>0</v>
      </c>
      <c r="L156" s="163">
        <v>21</v>
      </c>
      <c r="M156" s="163">
        <f t="shared" si="52"/>
        <v>0</v>
      </c>
      <c r="N156" s="162">
        <v>0</v>
      </c>
      <c r="O156" s="162">
        <f t="shared" si="53"/>
        <v>0</v>
      </c>
      <c r="P156" s="162">
        <v>0</v>
      </c>
      <c r="Q156" s="162">
        <f t="shared" si="54"/>
        <v>0</v>
      </c>
      <c r="R156" s="163"/>
      <c r="S156" s="163" t="s">
        <v>134</v>
      </c>
      <c r="T156" s="163" t="s">
        <v>134</v>
      </c>
      <c r="U156" s="163">
        <v>0.94199999999999995</v>
      </c>
      <c r="V156" s="163">
        <f t="shared" si="55"/>
        <v>125.02</v>
      </c>
      <c r="W156" s="163"/>
      <c r="X156" s="163" t="s">
        <v>404</v>
      </c>
      <c r="Y156" s="163" t="s">
        <v>136</v>
      </c>
      <c r="Z156" s="152"/>
      <c r="AA156" s="152"/>
      <c r="AB156" s="152"/>
      <c r="AC156" s="152"/>
      <c r="AD156" s="152"/>
      <c r="AE156" s="152"/>
      <c r="AF156" s="152"/>
      <c r="AG156" s="152" t="s">
        <v>405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x14ac:dyDescent="0.2">
      <c r="A157" s="167" t="s">
        <v>129</v>
      </c>
      <c r="B157" s="168" t="s">
        <v>101</v>
      </c>
      <c r="C157" s="187" t="s">
        <v>29</v>
      </c>
      <c r="D157" s="169"/>
      <c r="E157" s="170"/>
      <c r="F157" s="171"/>
      <c r="G157" s="172">
        <f>SUMIF(AG158:AG161,"&lt;&gt;NOR",G158:G161)</f>
        <v>0</v>
      </c>
      <c r="H157" s="166"/>
      <c r="I157" s="166">
        <f>SUM(I158:I161)</f>
        <v>0</v>
      </c>
      <c r="J157" s="166"/>
      <c r="K157" s="166">
        <f>SUM(K158:K161)</f>
        <v>0</v>
      </c>
      <c r="L157" s="166"/>
      <c r="M157" s="166">
        <f>SUM(M158:M161)</f>
        <v>0</v>
      </c>
      <c r="N157" s="165"/>
      <c r="O157" s="165">
        <f>SUM(O158:O161)</f>
        <v>0</v>
      </c>
      <c r="P157" s="165"/>
      <c r="Q157" s="165">
        <f>SUM(Q158:Q161)</f>
        <v>0</v>
      </c>
      <c r="R157" s="166"/>
      <c r="S157" s="166"/>
      <c r="T157" s="166"/>
      <c r="U157" s="166"/>
      <c r="V157" s="166">
        <f>SUM(V158:V161)</f>
        <v>0</v>
      </c>
      <c r="W157" s="166"/>
      <c r="X157" s="166"/>
      <c r="Y157" s="166"/>
      <c r="AG157" t="s">
        <v>130</v>
      </c>
    </row>
    <row r="158" spans="1:60" ht="33.75" outlineLevel="1" x14ac:dyDescent="0.2">
      <c r="A158" s="180">
        <v>127</v>
      </c>
      <c r="B158" s="181" t="s">
        <v>417</v>
      </c>
      <c r="C158" s="188" t="s">
        <v>418</v>
      </c>
      <c r="D158" s="182" t="s">
        <v>419</v>
      </c>
      <c r="E158" s="183">
        <v>1</v>
      </c>
      <c r="F158" s="184"/>
      <c r="G158" s="185">
        <f>ROUND(E158*F158,2)</f>
        <v>0</v>
      </c>
      <c r="H158" s="164"/>
      <c r="I158" s="163">
        <f>ROUND(E158*H158,2)</f>
        <v>0</v>
      </c>
      <c r="J158" s="164"/>
      <c r="K158" s="163">
        <f>ROUND(E158*J158,2)</f>
        <v>0</v>
      </c>
      <c r="L158" s="163">
        <v>21</v>
      </c>
      <c r="M158" s="163">
        <f>G158*(1+L158/100)</f>
        <v>0</v>
      </c>
      <c r="N158" s="162">
        <v>0</v>
      </c>
      <c r="O158" s="162">
        <f>ROUND(E158*N158,2)</f>
        <v>0</v>
      </c>
      <c r="P158" s="162">
        <v>0</v>
      </c>
      <c r="Q158" s="162">
        <f>ROUND(E158*P158,2)</f>
        <v>0</v>
      </c>
      <c r="R158" s="163"/>
      <c r="S158" s="163" t="s">
        <v>162</v>
      </c>
      <c r="T158" s="163" t="s">
        <v>163</v>
      </c>
      <c r="U158" s="163">
        <v>0</v>
      </c>
      <c r="V158" s="163">
        <f>ROUND(E158*U158,2)</f>
        <v>0</v>
      </c>
      <c r="W158" s="163"/>
      <c r="X158" s="163" t="s">
        <v>420</v>
      </c>
      <c r="Y158" s="163" t="s">
        <v>136</v>
      </c>
      <c r="Z158" s="152"/>
      <c r="AA158" s="152"/>
      <c r="AB158" s="152"/>
      <c r="AC158" s="152"/>
      <c r="AD158" s="152"/>
      <c r="AE158" s="152"/>
      <c r="AF158" s="152"/>
      <c r="AG158" s="152" t="s">
        <v>421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80">
        <v>128</v>
      </c>
      <c r="B159" s="181" t="s">
        <v>422</v>
      </c>
      <c r="C159" s="188" t="s">
        <v>423</v>
      </c>
      <c r="D159" s="182" t="s">
        <v>419</v>
      </c>
      <c r="E159" s="183">
        <v>1</v>
      </c>
      <c r="F159" s="184"/>
      <c r="G159" s="185">
        <f>ROUND(E159*F159,2)</f>
        <v>0</v>
      </c>
      <c r="H159" s="164"/>
      <c r="I159" s="163">
        <f>ROUND(E159*H159,2)</f>
        <v>0</v>
      </c>
      <c r="J159" s="164"/>
      <c r="K159" s="163">
        <f>ROUND(E159*J159,2)</f>
        <v>0</v>
      </c>
      <c r="L159" s="163">
        <v>21</v>
      </c>
      <c r="M159" s="163">
        <f>G159*(1+L159/100)</f>
        <v>0</v>
      </c>
      <c r="N159" s="162">
        <v>0</v>
      </c>
      <c r="O159" s="162">
        <f>ROUND(E159*N159,2)</f>
        <v>0</v>
      </c>
      <c r="P159" s="162">
        <v>0</v>
      </c>
      <c r="Q159" s="162">
        <f>ROUND(E159*P159,2)</f>
        <v>0</v>
      </c>
      <c r="R159" s="163"/>
      <c r="S159" s="163" t="s">
        <v>134</v>
      </c>
      <c r="T159" s="163" t="s">
        <v>163</v>
      </c>
      <c r="U159" s="163">
        <v>0</v>
      </c>
      <c r="V159" s="163">
        <f>ROUND(E159*U159,2)</f>
        <v>0</v>
      </c>
      <c r="W159" s="163"/>
      <c r="X159" s="163" t="s">
        <v>420</v>
      </c>
      <c r="Y159" s="163" t="s">
        <v>136</v>
      </c>
      <c r="Z159" s="152"/>
      <c r="AA159" s="152"/>
      <c r="AB159" s="152"/>
      <c r="AC159" s="152"/>
      <c r="AD159" s="152"/>
      <c r="AE159" s="152"/>
      <c r="AF159" s="152"/>
      <c r="AG159" s="152" t="s">
        <v>421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80">
        <v>129</v>
      </c>
      <c r="B160" s="181" t="s">
        <v>424</v>
      </c>
      <c r="C160" s="188" t="s">
        <v>425</v>
      </c>
      <c r="D160" s="182" t="s">
        <v>419</v>
      </c>
      <c r="E160" s="183">
        <v>1</v>
      </c>
      <c r="F160" s="184"/>
      <c r="G160" s="185">
        <f>ROUND(E160*F160,2)</f>
        <v>0</v>
      </c>
      <c r="H160" s="164"/>
      <c r="I160" s="163">
        <f>ROUND(E160*H160,2)</f>
        <v>0</v>
      </c>
      <c r="J160" s="164"/>
      <c r="K160" s="163">
        <f>ROUND(E160*J160,2)</f>
        <v>0</v>
      </c>
      <c r="L160" s="163">
        <v>21</v>
      </c>
      <c r="M160" s="163">
        <f>G160*(1+L160/100)</f>
        <v>0</v>
      </c>
      <c r="N160" s="162">
        <v>0</v>
      </c>
      <c r="O160" s="162">
        <f>ROUND(E160*N160,2)</f>
        <v>0</v>
      </c>
      <c r="P160" s="162">
        <v>0</v>
      </c>
      <c r="Q160" s="162">
        <f>ROUND(E160*P160,2)</f>
        <v>0</v>
      </c>
      <c r="R160" s="163"/>
      <c r="S160" s="163" t="s">
        <v>162</v>
      </c>
      <c r="T160" s="163" t="s">
        <v>163</v>
      </c>
      <c r="U160" s="163">
        <v>0</v>
      </c>
      <c r="V160" s="163">
        <f>ROUND(E160*U160,2)</f>
        <v>0</v>
      </c>
      <c r="W160" s="163"/>
      <c r="X160" s="163" t="s">
        <v>420</v>
      </c>
      <c r="Y160" s="163" t="s">
        <v>136</v>
      </c>
      <c r="Z160" s="152"/>
      <c r="AA160" s="152"/>
      <c r="AB160" s="152"/>
      <c r="AC160" s="152"/>
      <c r="AD160" s="152"/>
      <c r="AE160" s="152"/>
      <c r="AF160" s="152"/>
      <c r="AG160" s="152" t="s">
        <v>421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74">
        <v>130</v>
      </c>
      <c r="B161" s="175" t="s">
        <v>426</v>
      </c>
      <c r="C161" s="189" t="s">
        <v>427</v>
      </c>
      <c r="D161" s="176" t="s">
        <v>419</v>
      </c>
      <c r="E161" s="177">
        <v>1</v>
      </c>
      <c r="F161" s="178"/>
      <c r="G161" s="179">
        <f>ROUND(E161*F161,2)</f>
        <v>0</v>
      </c>
      <c r="H161" s="164"/>
      <c r="I161" s="163">
        <f>ROUND(E161*H161,2)</f>
        <v>0</v>
      </c>
      <c r="J161" s="164"/>
      <c r="K161" s="163">
        <f>ROUND(E161*J161,2)</f>
        <v>0</v>
      </c>
      <c r="L161" s="163">
        <v>21</v>
      </c>
      <c r="M161" s="163">
        <f>G161*(1+L161/100)</f>
        <v>0</v>
      </c>
      <c r="N161" s="162">
        <v>0</v>
      </c>
      <c r="O161" s="162">
        <f>ROUND(E161*N161,2)</f>
        <v>0</v>
      </c>
      <c r="P161" s="162">
        <v>0</v>
      </c>
      <c r="Q161" s="162">
        <f>ROUND(E161*P161,2)</f>
        <v>0</v>
      </c>
      <c r="R161" s="163"/>
      <c r="S161" s="163" t="s">
        <v>162</v>
      </c>
      <c r="T161" s="163" t="s">
        <v>163</v>
      </c>
      <c r="U161" s="163">
        <v>0</v>
      </c>
      <c r="V161" s="163">
        <f>ROUND(E161*U161,2)</f>
        <v>0</v>
      </c>
      <c r="W161" s="163"/>
      <c r="X161" s="163" t="s">
        <v>420</v>
      </c>
      <c r="Y161" s="163" t="s">
        <v>136</v>
      </c>
      <c r="Z161" s="152"/>
      <c r="AA161" s="152"/>
      <c r="AB161" s="152"/>
      <c r="AC161" s="152"/>
      <c r="AD161" s="152"/>
      <c r="AE161" s="152"/>
      <c r="AF161" s="152"/>
      <c r="AG161" s="152" t="s">
        <v>421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x14ac:dyDescent="0.2">
      <c r="A162" s="3"/>
      <c r="B162" s="4"/>
      <c r="C162" s="191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AE162">
        <v>15</v>
      </c>
      <c r="AF162">
        <v>21</v>
      </c>
      <c r="AG162" t="s">
        <v>115</v>
      </c>
    </row>
    <row r="163" spans="1:60" x14ac:dyDescent="0.2">
      <c r="A163" s="155"/>
      <c r="B163" s="156" t="s">
        <v>31</v>
      </c>
      <c r="C163" s="192"/>
      <c r="D163" s="157"/>
      <c r="E163" s="158"/>
      <c r="F163" s="158"/>
      <c r="G163" s="173">
        <f>G8+G10+G15+G18+G20+G22+G25+G37+G39+G41+G48+G51+G59+G73+G99+G103+G109+G121+G136+G139+G143+G148+G150+G157</f>
        <v>0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AE163">
        <f>SUMIF(L7:L161,AE162,G7:G161)</f>
        <v>0</v>
      </c>
      <c r="AF163">
        <f>SUMIF(L7:L161,AF162,G7:G161)</f>
        <v>0</v>
      </c>
      <c r="AG163" t="s">
        <v>428</v>
      </c>
    </row>
    <row r="164" spans="1:60" x14ac:dyDescent="0.2">
      <c r="A164" s="3"/>
      <c r="B164" s="4"/>
      <c r="C164" s="191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60" x14ac:dyDescent="0.2">
      <c r="A165" s="3"/>
      <c r="B165" s="4"/>
      <c r="C165" s="191"/>
      <c r="D165" s="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60" x14ac:dyDescent="0.2">
      <c r="A166" s="273" t="s">
        <v>429</v>
      </c>
      <c r="B166" s="273"/>
      <c r="C166" s="274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60" x14ac:dyDescent="0.2">
      <c r="A167" s="253"/>
      <c r="B167" s="254"/>
      <c r="C167" s="255"/>
      <c r="D167" s="254"/>
      <c r="E167" s="254"/>
      <c r="F167" s="254"/>
      <c r="G167" s="256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AG167" t="s">
        <v>430</v>
      </c>
    </row>
    <row r="168" spans="1:60" x14ac:dyDescent="0.2">
      <c r="A168" s="257"/>
      <c r="B168" s="258"/>
      <c r="C168" s="259"/>
      <c r="D168" s="258"/>
      <c r="E168" s="258"/>
      <c r="F168" s="258"/>
      <c r="G168" s="260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60" x14ac:dyDescent="0.2">
      <c r="A169" s="257"/>
      <c r="B169" s="258"/>
      <c r="C169" s="259"/>
      <c r="D169" s="258"/>
      <c r="E169" s="258"/>
      <c r="F169" s="258"/>
      <c r="G169" s="260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60" x14ac:dyDescent="0.2">
      <c r="A170" s="257"/>
      <c r="B170" s="258"/>
      <c r="C170" s="259"/>
      <c r="D170" s="258"/>
      <c r="E170" s="258"/>
      <c r="F170" s="258"/>
      <c r="G170" s="260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60" x14ac:dyDescent="0.2">
      <c r="A171" s="261"/>
      <c r="B171" s="262"/>
      <c r="C171" s="263"/>
      <c r="D171" s="262"/>
      <c r="E171" s="262"/>
      <c r="F171" s="262"/>
      <c r="G171" s="264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60" x14ac:dyDescent="0.2">
      <c r="A172" s="3"/>
      <c r="B172" s="4"/>
      <c r="C172" s="191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60" x14ac:dyDescent="0.2">
      <c r="C173" s="193"/>
      <c r="D173" s="10"/>
      <c r="AG173" t="s">
        <v>431</v>
      </c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67:G171"/>
    <mergeCell ref="A1:G1"/>
    <mergeCell ref="C2:G2"/>
    <mergeCell ref="C3:G3"/>
    <mergeCell ref="C4:G4"/>
    <mergeCell ref="A166:C16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SO02 1_N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'SO02 1_N Pol'!Názvy_tisku</vt:lpstr>
      <vt:lpstr>oadresa</vt:lpstr>
      <vt:lpstr>Stavba!Objednatel</vt:lpstr>
      <vt:lpstr>Stavba!Objekt</vt:lpstr>
      <vt:lpstr>'SO02 1_N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pcred</dc:creator>
  <cp:lastModifiedBy>pcred</cp:lastModifiedBy>
  <cp:lastPrinted>2019-03-19T12:27:02Z</cp:lastPrinted>
  <dcterms:created xsi:type="dcterms:W3CDTF">2009-04-08T07:15:50Z</dcterms:created>
  <dcterms:modified xsi:type="dcterms:W3CDTF">2022-10-21T13:04:07Z</dcterms:modified>
</cp:coreProperties>
</file>